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150" yWindow="585" windowWidth="16935" windowHeight="12210" firstSheet="6" activeTab="8"/>
  </bookViews>
  <sheets>
    <sheet name="Род+реб. 8 лет" sheetId="20" r:id="rId1"/>
    <sheet name="18 и старше" sheetId="21" r:id="rId2"/>
    <sheet name="Дев. 15-17 лет" sheetId="22" r:id="rId3"/>
    <sheet name="Юноши 15-17 лет " sheetId="23" r:id="rId4"/>
    <sheet name="Дев. 12-14 лет" sheetId="24" r:id="rId5"/>
    <sheet name="Юн. 12-14 лет" sheetId="25" r:id="rId6"/>
    <sheet name="Дев. Юноши 9-11 лет" sheetId="26" r:id="rId7"/>
    <sheet name="Каяки 15-17 лет" sheetId="27" r:id="rId8"/>
    <sheet name="Каяки 12-14 лет" sheetId="28" r:id="rId9"/>
    <sheet name="Каяки 18 и старше" sheetId="29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8" i="25" l="1"/>
  <c r="T28" i="25" s="1"/>
  <c r="S29" i="25"/>
  <c r="T29" i="25" s="1"/>
  <c r="R23" i="25"/>
  <c r="S23" i="25" s="1"/>
  <c r="T23" i="25" s="1"/>
  <c r="R24" i="25"/>
  <c r="S24" i="25" s="1"/>
  <c r="T24" i="25" s="1"/>
  <c r="R25" i="25"/>
  <c r="S25" i="25" s="1"/>
  <c r="T25" i="25" s="1"/>
  <c r="R26" i="25"/>
  <c r="S26" i="25" s="1"/>
  <c r="T26" i="25" s="1"/>
  <c r="S27" i="25"/>
  <c r="T27" i="25" s="1"/>
  <c r="R20" i="25"/>
  <c r="S20" i="25" s="1"/>
  <c r="T20" i="25" s="1"/>
  <c r="R21" i="25"/>
  <c r="S21" i="25" s="1"/>
  <c r="T21" i="25" s="1"/>
  <c r="R22" i="25"/>
  <c r="S22" i="25" s="1"/>
  <c r="T22" i="25" s="1"/>
  <c r="R9" i="29"/>
  <c r="S9" i="29" s="1"/>
  <c r="T9" i="29" s="1"/>
  <c r="R11" i="29"/>
  <c r="S11" i="29" s="1"/>
  <c r="T11" i="29" s="1"/>
  <c r="R13" i="29"/>
  <c r="S13" i="29" s="1"/>
  <c r="T13" i="29" s="1"/>
  <c r="R15" i="29"/>
  <c r="S15" i="29" s="1"/>
  <c r="T15" i="29" s="1"/>
  <c r="R9" i="28"/>
  <c r="S9" i="28" s="1"/>
  <c r="T9" i="28" s="1"/>
  <c r="R11" i="28"/>
  <c r="S11" i="28" s="1"/>
  <c r="T11" i="28" s="1"/>
  <c r="R13" i="28"/>
  <c r="S13" i="28" s="1"/>
  <c r="T13" i="28" s="1"/>
  <c r="R10" i="27"/>
  <c r="R19" i="27"/>
  <c r="S19" i="27" s="1"/>
  <c r="T19" i="27" s="1"/>
  <c r="R17" i="27"/>
  <c r="S17" i="27" s="1"/>
  <c r="T17" i="27" s="1"/>
  <c r="R15" i="27"/>
  <c r="S15" i="27" s="1"/>
  <c r="T15" i="27" s="1"/>
  <c r="R13" i="27"/>
  <c r="S13" i="27" s="1"/>
  <c r="T13" i="27" s="1"/>
  <c r="R11" i="27"/>
  <c r="S11" i="27" s="1"/>
  <c r="T11" i="27" s="1"/>
  <c r="R9" i="27"/>
  <c r="S9" i="27" s="1"/>
  <c r="T9" i="27" s="1"/>
  <c r="R37" i="28"/>
  <c r="S37" i="28" s="1"/>
  <c r="T37" i="28" s="1"/>
  <c r="R35" i="28"/>
  <c r="S35" i="28" s="1"/>
  <c r="T35" i="28" s="1"/>
  <c r="R33" i="28"/>
  <c r="S33" i="28" s="1"/>
  <c r="T33" i="28" s="1"/>
  <c r="R31" i="28"/>
  <c r="S31" i="28" s="1"/>
  <c r="T31" i="28" s="1"/>
  <c r="R29" i="28"/>
  <c r="S29" i="28" s="1"/>
  <c r="T29" i="28" s="1"/>
  <c r="R27" i="28"/>
  <c r="S27" i="28" s="1"/>
  <c r="T27" i="28" s="1"/>
  <c r="R25" i="28"/>
  <c r="S25" i="28" s="1"/>
  <c r="T25" i="28" s="1"/>
  <c r="R23" i="28"/>
  <c r="S23" i="28" s="1"/>
  <c r="T23" i="28" s="1"/>
  <c r="R21" i="28"/>
  <c r="S21" i="28" s="1"/>
  <c r="T21" i="28" s="1"/>
  <c r="R19" i="28"/>
  <c r="S19" i="28" s="1"/>
  <c r="T19" i="28" s="1"/>
  <c r="R17" i="28"/>
  <c r="S17" i="28" s="1"/>
  <c r="T17" i="28" s="1"/>
  <c r="R15" i="28"/>
  <c r="S15" i="28" s="1"/>
  <c r="T15" i="28" s="1"/>
  <c r="R32" i="28"/>
  <c r="S32" i="28" s="1"/>
  <c r="T32" i="28" s="1"/>
  <c r="R34" i="28"/>
  <c r="S34" i="28" s="1"/>
  <c r="T34" i="28" s="1"/>
  <c r="R36" i="28"/>
  <c r="S36" i="28" s="1"/>
  <c r="T36" i="28" s="1"/>
  <c r="R38" i="28"/>
  <c r="S38" i="28" s="1"/>
  <c r="T38" i="28" s="1"/>
  <c r="R39" i="28"/>
  <c r="S39" i="28" s="1"/>
  <c r="T39" i="28" s="1"/>
  <c r="R40" i="28"/>
  <c r="S40" i="28" s="1"/>
  <c r="T40" i="28" s="1"/>
  <c r="R41" i="28"/>
  <c r="S41" i="28" s="1"/>
  <c r="T41" i="28" s="1"/>
  <c r="R42" i="28"/>
  <c r="S42" i="28" s="1"/>
  <c r="T42" i="28" s="1"/>
  <c r="R43" i="28"/>
  <c r="S43" i="28" s="1"/>
  <c r="T43" i="28" s="1"/>
  <c r="R24" i="29" l="1"/>
  <c r="S24" i="29" s="1"/>
  <c r="R23" i="29"/>
  <c r="S23" i="29" s="1"/>
  <c r="T23" i="29" s="1"/>
  <c r="R22" i="29"/>
  <c r="S22" i="29" s="1"/>
  <c r="T22" i="29" s="1"/>
  <c r="R21" i="29"/>
  <c r="S21" i="29" s="1"/>
  <c r="T21" i="29" s="1"/>
  <c r="R20" i="29"/>
  <c r="S20" i="29" s="1"/>
  <c r="R19" i="29"/>
  <c r="S19" i="29" s="1"/>
  <c r="T19" i="29" s="1"/>
  <c r="R18" i="29"/>
  <c r="S18" i="29" s="1"/>
  <c r="T18" i="29" s="1"/>
  <c r="R17" i="29"/>
  <c r="S17" i="29" s="1"/>
  <c r="T17" i="29" s="1"/>
  <c r="R16" i="29"/>
  <c r="S16" i="29" s="1"/>
  <c r="T16" i="29" s="1"/>
  <c r="R14" i="29"/>
  <c r="S14" i="29" s="1"/>
  <c r="T14" i="29" s="1"/>
  <c r="R12" i="29"/>
  <c r="S12" i="29" s="1"/>
  <c r="T12" i="29" s="1"/>
  <c r="R10" i="29"/>
  <c r="S10" i="29" s="1"/>
  <c r="T10" i="29" s="1"/>
  <c r="R8" i="29"/>
  <c r="S8" i="29" s="1"/>
  <c r="T8" i="29" s="1"/>
  <c r="R44" i="28"/>
  <c r="S44" i="28" s="1"/>
  <c r="R30" i="28"/>
  <c r="S30" i="28" s="1"/>
  <c r="T30" i="28" s="1"/>
  <c r="R28" i="28"/>
  <c r="S28" i="28" s="1"/>
  <c r="T28" i="28" s="1"/>
  <c r="R26" i="28"/>
  <c r="S26" i="28" s="1"/>
  <c r="T26" i="28" s="1"/>
  <c r="R24" i="28"/>
  <c r="S24" i="28" s="1"/>
  <c r="R22" i="28"/>
  <c r="S22" i="28" s="1"/>
  <c r="T22" i="28" s="1"/>
  <c r="R20" i="28"/>
  <c r="S20" i="28" s="1"/>
  <c r="T20" i="28" s="1"/>
  <c r="R18" i="28"/>
  <c r="S18" i="28" s="1"/>
  <c r="T18" i="28" s="1"/>
  <c r="R16" i="28"/>
  <c r="S16" i="28" s="1"/>
  <c r="T16" i="28" s="1"/>
  <c r="R14" i="28"/>
  <c r="S14" i="28" s="1"/>
  <c r="T14" i="28" s="1"/>
  <c r="R12" i="28"/>
  <c r="S12" i="28" s="1"/>
  <c r="T12" i="28" s="1"/>
  <c r="R10" i="28"/>
  <c r="S10" i="28" s="1"/>
  <c r="T10" i="28" s="1"/>
  <c r="R8" i="28"/>
  <c r="S8" i="28" s="1"/>
  <c r="T8" i="28" s="1"/>
  <c r="R26" i="27"/>
  <c r="S26" i="27" s="1"/>
  <c r="R25" i="27"/>
  <c r="S25" i="27" s="1"/>
  <c r="T25" i="27" s="1"/>
  <c r="R24" i="27"/>
  <c r="S24" i="27" s="1"/>
  <c r="T24" i="27" s="1"/>
  <c r="R23" i="27"/>
  <c r="S23" i="27" s="1"/>
  <c r="T23" i="27" s="1"/>
  <c r="R22" i="27"/>
  <c r="S22" i="27" s="1"/>
  <c r="R21" i="27"/>
  <c r="S21" i="27" s="1"/>
  <c r="T21" i="27" s="1"/>
  <c r="R20" i="27"/>
  <c r="S20" i="27" s="1"/>
  <c r="T20" i="27" s="1"/>
  <c r="R18" i="27"/>
  <c r="S18" i="27" s="1"/>
  <c r="T18" i="27" s="1"/>
  <c r="R16" i="27"/>
  <c r="S16" i="27" s="1"/>
  <c r="T16" i="27" s="1"/>
  <c r="R14" i="27"/>
  <c r="S14" i="27" s="1"/>
  <c r="T14" i="27" s="1"/>
  <c r="R12" i="27"/>
  <c r="S12" i="27" s="1"/>
  <c r="T12" i="27" s="1"/>
  <c r="S10" i="27"/>
  <c r="T10" i="27" s="1"/>
  <c r="R8" i="27"/>
  <c r="S8" i="27" s="1"/>
  <c r="T8" i="27" s="1"/>
  <c r="R20" i="26"/>
  <c r="S20" i="26" s="1"/>
  <c r="R19" i="26"/>
  <c r="S19" i="26" s="1"/>
  <c r="T19" i="26" s="1"/>
  <c r="R18" i="26"/>
  <c r="S18" i="26" s="1"/>
  <c r="T18" i="26" s="1"/>
  <c r="R17" i="26"/>
  <c r="S17" i="26" s="1"/>
  <c r="T17" i="26" s="1"/>
  <c r="R16" i="26"/>
  <c r="S16" i="26" s="1"/>
  <c r="R15" i="26"/>
  <c r="S15" i="26" s="1"/>
  <c r="T15" i="26" s="1"/>
  <c r="R14" i="26"/>
  <c r="S14" i="26" s="1"/>
  <c r="T14" i="26" s="1"/>
  <c r="R13" i="26"/>
  <c r="S13" i="26" s="1"/>
  <c r="T13" i="26" s="1"/>
  <c r="R12" i="26"/>
  <c r="S12" i="26" s="1"/>
  <c r="T12" i="26" s="1"/>
  <c r="R11" i="26"/>
  <c r="S11" i="26" s="1"/>
  <c r="T11" i="26" s="1"/>
  <c r="R10" i="26"/>
  <c r="S10" i="26" s="1"/>
  <c r="T10" i="26" s="1"/>
  <c r="R9" i="26"/>
  <c r="S9" i="26" s="1"/>
  <c r="T9" i="26" s="1"/>
  <c r="R8" i="26"/>
  <c r="S8" i="26" s="1"/>
  <c r="T8" i="26" s="1"/>
  <c r="S30" i="25"/>
  <c r="R19" i="25"/>
  <c r="S19" i="25" s="1"/>
  <c r="T19" i="25" s="1"/>
  <c r="R18" i="25"/>
  <c r="S18" i="25" s="1"/>
  <c r="T18" i="25" s="1"/>
  <c r="R17" i="25"/>
  <c r="S17" i="25" s="1"/>
  <c r="T17" i="25" s="1"/>
  <c r="R16" i="25"/>
  <c r="S16" i="25" s="1"/>
  <c r="R15" i="25"/>
  <c r="S15" i="25" s="1"/>
  <c r="T15" i="25" s="1"/>
  <c r="R14" i="25"/>
  <c r="S14" i="25" s="1"/>
  <c r="T14" i="25" s="1"/>
  <c r="R13" i="25"/>
  <c r="S13" i="25" s="1"/>
  <c r="T13" i="25" s="1"/>
  <c r="R12" i="25"/>
  <c r="S12" i="25" s="1"/>
  <c r="T12" i="25" s="1"/>
  <c r="R11" i="25"/>
  <c r="S11" i="25" s="1"/>
  <c r="T11" i="25" s="1"/>
  <c r="R10" i="25"/>
  <c r="S10" i="25" s="1"/>
  <c r="T10" i="25" s="1"/>
  <c r="R9" i="25"/>
  <c r="S9" i="25" s="1"/>
  <c r="T9" i="25" s="1"/>
  <c r="R8" i="25"/>
  <c r="S8" i="25" s="1"/>
  <c r="T8" i="25" s="1"/>
  <c r="S20" i="24"/>
  <c r="R19" i="24"/>
  <c r="S19" i="24" s="1"/>
  <c r="T19" i="24" s="1"/>
  <c r="R18" i="24"/>
  <c r="S18" i="24" s="1"/>
  <c r="T18" i="24" s="1"/>
  <c r="R17" i="24"/>
  <c r="S17" i="24" s="1"/>
  <c r="T17" i="24" s="1"/>
  <c r="R16" i="24"/>
  <c r="S16" i="24" s="1"/>
  <c r="R15" i="24"/>
  <c r="S15" i="24" s="1"/>
  <c r="T15" i="24" s="1"/>
  <c r="R14" i="24"/>
  <c r="S14" i="24" s="1"/>
  <c r="T14" i="24" s="1"/>
  <c r="R13" i="24"/>
  <c r="S13" i="24" s="1"/>
  <c r="T13" i="24" s="1"/>
  <c r="R12" i="24"/>
  <c r="S12" i="24" s="1"/>
  <c r="T12" i="24" s="1"/>
  <c r="R11" i="24"/>
  <c r="S11" i="24" s="1"/>
  <c r="T11" i="24" s="1"/>
  <c r="R10" i="24"/>
  <c r="S10" i="24" s="1"/>
  <c r="T10" i="24" s="1"/>
  <c r="R9" i="24"/>
  <c r="S9" i="24" s="1"/>
  <c r="T9" i="24" s="1"/>
  <c r="R8" i="24"/>
  <c r="S8" i="24" s="1"/>
  <c r="T8" i="24" s="1"/>
  <c r="S20" i="23"/>
  <c r="S19" i="23"/>
  <c r="T19" i="23" s="1"/>
  <c r="S18" i="23"/>
  <c r="T18" i="23" s="1"/>
  <c r="S17" i="23"/>
  <c r="T17" i="23" s="1"/>
  <c r="R16" i="23"/>
  <c r="S16" i="23" s="1"/>
  <c r="R15" i="23"/>
  <c r="S15" i="23" s="1"/>
  <c r="T15" i="23" s="1"/>
  <c r="R14" i="23"/>
  <c r="S14" i="23" s="1"/>
  <c r="T14" i="23" s="1"/>
  <c r="R13" i="23"/>
  <c r="S13" i="23" s="1"/>
  <c r="T13" i="23" s="1"/>
  <c r="R12" i="23"/>
  <c r="S12" i="23" s="1"/>
  <c r="T12" i="23" s="1"/>
  <c r="R11" i="23"/>
  <c r="S11" i="23" s="1"/>
  <c r="T11" i="23" s="1"/>
  <c r="R10" i="23"/>
  <c r="S10" i="23" s="1"/>
  <c r="T10" i="23" s="1"/>
  <c r="R9" i="23"/>
  <c r="S9" i="23" s="1"/>
  <c r="T9" i="23" s="1"/>
  <c r="R8" i="23"/>
  <c r="S8" i="23" s="1"/>
  <c r="T8" i="23" s="1"/>
  <c r="S20" i="22"/>
  <c r="S19" i="22"/>
  <c r="T19" i="22" s="1"/>
  <c r="S18" i="22"/>
  <c r="T18" i="22" s="1"/>
  <c r="S17" i="22"/>
  <c r="T17" i="22" s="1"/>
  <c r="S16" i="22"/>
  <c r="S15" i="22"/>
  <c r="T15" i="22" s="1"/>
  <c r="S14" i="22"/>
  <c r="T14" i="22" s="1"/>
  <c r="S13" i="22"/>
  <c r="T13" i="22" s="1"/>
  <c r="S12" i="22"/>
  <c r="T12" i="22" s="1"/>
  <c r="R11" i="22"/>
  <c r="S11" i="22" s="1"/>
  <c r="T11" i="22" s="1"/>
  <c r="R10" i="22"/>
  <c r="S10" i="22" s="1"/>
  <c r="T10" i="22" s="1"/>
  <c r="R9" i="22"/>
  <c r="S9" i="22" s="1"/>
  <c r="T9" i="22" s="1"/>
  <c r="R8" i="22"/>
  <c r="S8" i="22" s="1"/>
  <c r="T8" i="22" s="1"/>
  <c r="R9" i="21"/>
  <c r="S9" i="21" s="1"/>
  <c r="R10" i="21"/>
  <c r="R11" i="21"/>
  <c r="S11" i="21" s="1"/>
  <c r="R12" i="21"/>
  <c r="S12" i="21" s="1"/>
  <c r="R13" i="21"/>
  <c r="R14" i="21"/>
  <c r="R15" i="21"/>
  <c r="R16" i="21"/>
  <c r="R17" i="21"/>
  <c r="S17" i="21" s="1"/>
  <c r="R18" i="21"/>
  <c r="S18" i="21" s="1"/>
  <c r="R19" i="21"/>
  <c r="S19" i="21" s="1"/>
  <c r="R20" i="21"/>
  <c r="S20" i="21" s="1"/>
  <c r="R8" i="21"/>
  <c r="S8" i="21" s="1"/>
  <c r="S10" i="21"/>
  <c r="S14" i="21"/>
  <c r="S13" i="21"/>
  <c r="S15" i="21"/>
  <c r="S16" i="21"/>
  <c r="T9" i="21" l="1"/>
  <c r="T17" i="21"/>
  <c r="T10" i="21"/>
  <c r="T11" i="21"/>
  <c r="T15" i="21"/>
  <c r="T19" i="21"/>
  <c r="T13" i="21"/>
  <c r="T14" i="21"/>
  <c r="T18" i="21"/>
  <c r="T12" i="21"/>
  <c r="T8" i="21"/>
  <c r="N20" i="20"/>
  <c r="Q20" i="20" s="1"/>
  <c r="N19" i="20"/>
  <c r="Q19" i="20" s="1"/>
  <c r="R19" i="20" s="1"/>
  <c r="N18" i="20"/>
  <c r="Q18" i="20" s="1"/>
  <c r="R18" i="20" s="1"/>
  <c r="Q17" i="20"/>
  <c r="R17" i="20" s="1"/>
  <c r="N17" i="20"/>
  <c r="N16" i="20"/>
  <c r="Q16" i="20" s="1"/>
  <c r="N15" i="20"/>
  <c r="Q15" i="20" s="1"/>
  <c r="R15" i="20" s="1"/>
  <c r="N14" i="20"/>
  <c r="Q14" i="20" s="1"/>
  <c r="R14" i="20" s="1"/>
  <c r="N13" i="20"/>
  <c r="Q13" i="20" s="1"/>
  <c r="R13" i="20" s="1"/>
  <c r="N12" i="20"/>
  <c r="Q12" i="20" s="1"/>
  <c r="R12" i="20" s="1"/>
  <c r="N11" i="20"/>
  <c r="Q11" i="20" s="1"/>
  <c r="R11" i="20" s="1"/>
  <c r="N10" i="20"/>
  <c r="Q10" i="20" s="1"/>
  <c r="R10" i="20" s="1"/>
  <c r="N9" i="20"/>
  <c r="Q9" i="20" s="1"/>
  <c r="R9" i="20" s="1"/>
  <c r="N8" i="20"/>
  <c r="Q8" i="20" s="1"/>
  <c r="R8" i="20" s="1"/>
</calcChain>
</file>

<file path=xl/sharedStrings.xml><?xml version="1.0" encoding="utf-8"?>
<sst xmlns="http://schemas.openxmlformats.org/spreadsheetml/2006/main" count="673" uniqueCount="216">
  <si>
    <t>Ш1</t>
  </si>
  <si>
    <t>Ш2</t>
  </si>
  <si>
    <t>Ш3</t>
  </si>
  <si>
    <t>Ш4</t>
  </si>
  <si>
    <t>Ш5</t>
  </si>
  <si>
    <t>Ш6</t>
  </si>
  <si>
    <t>Место слалом</t>
  </si>
  <si>
    <t>Время слалом</t>
  </si>
  <si>
    <t>Ломцова Т.И.</t>
  </si>
  <si>
    <t>N п/п</t>
  </si>
  <si>
    <t>Состав команды</t>
  </si>
  <si>
    <t>N команды</t>
  </si>
  <si>
    <t>Руководитель</t>
  </si>
  <si>
    <t>Результат слалом</t>
  </si>
  <si>
    <t>Результат длинная гонка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</si>
  <si>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</si>
  <si>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</si>
  <si>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</si>
  <si>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</si>
  <si>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</si>
  <si>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</si>
  <si>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</si>
  <si>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</si>
  <si>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</si>
  <si>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</si>
  <si>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</si>
  <si>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</si>
  <si>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</si>
  <si>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</si>
  <si>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</si>
  <si>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Столбец16</t>
  </si>
  <si>
    <t>Столбец17</t>
  </si>
  <si>
    <t>Главный секретарь</t>
  </si>
  <si>
    <t xml:space="preserve">Главный судья </t>
  </si>
  <si>
    <t>Дата рожд.</t>
  </si>
  <si>
    <t>Школа</t>
  </si>
  <si>
    <t>219   547</t>
  </si>
  <si>
    <t>12.08.2011 11.06.2010</t>
  </si>
  <si>
    <t>Общее время</t>
  </si>
  <si>
    <t>Место</t>
  </si>
  <si>
    <t>Протокол результатов</t>
  </si>
  <si>
    <t>Южно-Приморский парк, 25.09.2022г.</t>
  </si>
  <si>
    <t>Протокол открытых  соревнований на байдарках</t>
  </si>
  <si>
    <r>
      <t xml:space="preserve">Категория: </t>
    </r>
    <r>
      <rPr>
        <sz val="12"/>
        <color theme="1"/>
        <rFont val="Calibri"/>
        <family val="2"/>
        <charset val="204"/>
        <scheme val="minor"/>
      </rPr>
      <t>Девушки 13-15 лет</t>
    </r>
  </si>
  <si>
    <r>
      <t xml:space="preserve">Категория: </t>
    </r>
    <r>
      <rPr>
        <sz val="12"/>
        <color theme="1"/>
        <rFont val="Calibri"/>
        <family val="2"/>
        <charset val="204"/>
        <scheme val="minor"/>
      </rPr>
      <t>Родитель+ребенок 9 лет и младше</t>
    </r>
  </si>
  <si>
    <r>
      <t xml:space="preserve">Категория: </t>
    </r>
    <r>
      <rPr>
        <sz val="12"/>
        <color theme="1"/>
        <rFont val="Calibri"/>
        <family val="2"/>
        <charset val="204"/>
        <scheme val="minor"/>
      </rPr>
      <t>18 и старше</t>
    </r>
  </si>
  <si>
    <r>
      <t xml:space="preserve">Категория: </t>
    </r>
    <r>
      <rPr>
        <sz val="12"/>
        <color theme="1"/>
        <rFont val="Calibri"/>
        <family val="2"/>
        <charset val="204"/>
        <scheme val="minor"/>
      </rPr>
      <t>Девушки 15-17 лет</t>
    </r>
  </si>
  <si>
    <r>
      <t xml:space="preserve">Категория: </t>
    </r>
    <r>
      <rPr>
        <sz val="12"/>
        <color theme="1"/>
        <rFont val="Calibri"/>
        <family val="2"/>
        <charset val="204"/>
        <scheme val="minor"/>
      </rPr>
      <t>Юноши 15-17 лет</t>
    </r>
  </si>
  <si>
    <r>
      <t xml:space="preserve">Категория: </t>
    </r>
    <r>
      <rPr>
        <sz val="12"/>
        <color theme="1"/>
        <rFont val="Calibri"/>
        <family val="2"/>
        <charset val="204"/>
        <scheme val="minor"/>
      </rPr>
      <t>Юноши 12-14 лет</t>
    </r>
  </si>
  <si>
    <t>Столбец102</t>
  </si>
  <si>
    <t>Столбец103</t>
  </si>
  <si>
    <t>Столбец104</t>
  </si>
  <si>
    <t>Столбец105</t>
  </si>
  <si>
    <t>Ш7</t>
  </si>
  <si>
    <t>Ш8</t>
  </si>
  <si>
    <t>Ш9</t>
  </si>
  <si>
    <t>Ш10</t>
  </si>
  <si>
    <r>
      <t xml:space="preserve">Категория: </t>
    </r>
    <r>
      <rPr>
        <sz val="12"/>
        <color theme="1"/>
        <rFont val="Calibri"/>
        <family val="2"/>
        <charset val="204"/>
        <scheme val="minor"/>
      </rPr>
      <t>Девушки/Юноши 9-11 лет</t>
    </r>
  </si>
  <si>
    <r>
      <t xml:space="preserve">Категория: </t>
    </r>
    <r>
      <rPr>
        <sz val="12"/>
        <color theme="1"/>
        <rFont val="Calibri"/>
        <family val="2"/>
        <charset val="204"/>
        <scheme val="minor"/>
      </rPr>
      <t>Каяк 15-17 лет (юноши/девушки)</t>
    </r>
  </si>
  <si>
    <r>
      <t xml:space="preserve">Категория: </t>
    </r>
    <r>
      <rPr>
        <sz val="12"/>
        <color theme="1"/>
        <rFont val="Calibri"/>
        <family val="2"/>
        <charset val="204"/>
        <scheme val="minor"/>
      </rPr>
      <t>Каяк 12-14 лет (юноши/девушки)</t>
    </r>
  </si>
  <si>
    <t>Грибушин Владислав Иванов Владислав</t>
  </si>
  <si>
    <t>12.12.2008 25.11.2008</t>
  </si>
  <si>
    <t>Харитонова Алиса Юркова Софья</t>
  </si>
  <si>
    <t>13.05.2008 15.12.2007</t>
  </si>
  <si>
    <t>08.08.2008 11.01.2010</t>
  </si>
  <si>
    <t>Васильева Александра Пинаевская Полина</t>
  </si>
  <si>
    <t>13.02.2011 19.03.2012</t>
  </si>
  <si>
    <t>Рощектаева Дарья Кротова Полина</t>
  </si>
  <si>
    <t>18.09.2012 18.09.2012</t>
  </si>
  <si>
    <t>Бугаева Анна Чечельницкий Александр</t>
  </si>
  <si>
    <t>15.01.2011 02.10.2009</t>
  </si>
  <si>
    <t>Мужчинин Кирилл Столяров Сергей</t>
  </si>
  <si>
    <t>26.06.2010 02.07.2012</t>
  </si>
  <si>
    <t>Журавлев Иван   Тимофеев Валерий</t>
  </si>
  <si>
    <t>07.01.2012 28.06.2011</t>
  </si>
  <si>
    <t>ИЛВ, БАГ</t>
  </si>
  <si>
    <t>Мужчинина Полина Бабкин Георгий</t>
  </si>
  <si>
    <t>Лапшин Иван     Лихтаров Егор</t>
  </si>
  <si>
    <t>Соловьяненко Анатолий Хайлов Евгений</t>
  </si>
  <si>
    <t>29.08.2012 03.01.2014</t>
  </si>
  <si>
    <t>21.10.2013 17.07.2013</t>
  </si>
  <si>
    <t>12.05.2013 18.09.2013</t>
  </si>
  <si>
    <t>Савельева Вероника Давыдова Татьяна</t>
  </si>
  <si>
    <t>Русакова Елизавета Алалина Зоя</t>
  </si>
  <si>
    <t>Крючков Матвей       Исаков Игорь</t>
  </si>
  <si>
    <t>Кутузов Тимофей Воробьев Максим</t>
  </si>
  <si>
    <t>САМ</t>
  </si>
  <si>
    <t>Русакова Елизавета</t>
  </si>
  <si>
    <t>Крючков Матвей</t>
  </si>
  <si>
    <t>Савельева Вероника</t>
  </si>
  <si>
    <t>Павлович Татьяна</t>
  </si>
  <si>
    <t>Ломцов Михаил</t>
  </si>
  <si>
    <t>Земсков Михаил</t>
  </si>
  <si>
    <t>Гиниятуллин Даниил</t>
  </si>
  <si>
    <t>ЛТИ</t>
  </si>
  <si>
    <r>
      <t xml:space="preserve">Категория: </t>
    </r>
    <r>
      <rPr>
        <sz val="12"/>
        <color theme="1"/>
        <rFont val="Calibri"/>
        <family val="2"/>
        <charset val="204"/>
        <scheme val="minor"/>
      </rPr>
      <t xml:space="preserve">Каяк 18+ </t>
    </r>
  </si>
  <si>
    <t>Кучеров Никита</t>
  </si>
  <si>
    <t>КИВ</t>
  </si>
  <si>
    <t>Земскова Алена</t>
  </si>
  <si>
    <t>АСИ</t>
  </si>
  <si>
    <t>Поляков Владислав</t>
  </si>
  <si>
    <t>СДЛ</t>
  </si>
  <si>
    <t>Исакова Анна</t>
  </si>
  <si>
    <t>ПСВ</t>
  </si>
  <si>
    <t>Григорьева Лидия</t>
  </si>
  <si>
    <t>ЛТЮ</t>
  </si>
  <si>
    <t>Белов Кирилл</t>
  </si>
  <si>
    <t>Папенкова Любовь</t>
  </si>
  <si>
    <t>Рубаник Тимофей</t>
  </si>
  <si>
    <t>Гладченко Надежда</t>
  </si>
  <si>
    <t>Линок Илья</t>
  </si>
  <si>
    <t>Сиухин Тимофей</t>
  </si>
  <si>
    <t>Танова Легрина</t>
  </si>
  <si>
    <t>Юрова Алена</t>
  </si>
  <si>
    <t>Юрова Вероника</t>
  </si>
  <si>
    <t>Кулакова Виктория</t>
  </si>
  <si>
    <t>Гавлишин Дмитрий</t>
  </si>
  <si>
    <t>Прищеп Дмитрий</t>
  </si>
  <si>
    <t>Маликов Омурбек</t>
  </si>
  <si>
    <t>Коркюшко Артемий Маликова Кристина</t>
  </si>
  <si>
    <t>05.12.2013 20.03.2017</t>
  </si>
  <si>
    <t>туркра</t>
  </si>
  <si>
    <t>Горбунов Даниил</t>
  </si>
  <si>
    <t>ГАА</t>
  </si>
  <si>
    <t>Кузнецов Антон</t>
  </si>
  <si>
    <t>Савченков Денис</t>
  </si>
  <si>
    <t>Елизарова Анна Ульянова Анастасия</t>
  </si>
  <si>
    <t>19.05.2011 09.12.2011</t>
  </si>
  <si>
    <t>20.11.2009 15.10.2010</t>
  </si>
  <si>
    <t>ПСВ ЛТЮ</t>
  </si>
  <si>
    <t>Линок Илья                     Сиухин Тимофей</t>
  </si>
  <si>
    <t>10.03.2009 11.03.2011</t>
  </si>
  <si>
    <t>Гладченко Надежда Полякова Анастасия</t>
  </si>
  <si>
    <t>06.03.2009 31.12.2010</t>
  </si>
  <si>
    <t>СДЛ ЛТЮ</t>
  </si>
  <si>
    <t>Юрова Алена             Юрова Вероника</t>
  </si>
  <si>
    <t>Коржева Татьяна         Шилко Полина</t>
  </si>
  <si>
    <t>30.08.2009   22.10.2011</t>
  </si>
  <si>
    <t>Костин Егор          Кривошеева Алина</t>
  </si>
  <si>
    <t>02.02.2009      13.01.2009</t>
  </si>
  <si>
    <t>Поляков Владислав Григорьева Лидия</t>
  </si>
  <si>
    <t>26.11.2007 04.03.2008</t>
  </si>
  <si>
    <t>Исакова Анна  Папенкова Любовь</t>
  </si>
  <si>
    <t>01.01.2008    30.05.2008</t>
  </si>
  <si>
    <t>Вологдина Дарина</t>
  </si>
  <si>
    <t>Кузьмин Иван                Павлов Егор</t>
  </si>
  <si>
    <t>04.03.2009    02.04.2009</t>
  </si>
  <si>
    <t>Буракова СА</t>
  </si>
  <si>
    <t>ДТДиМ Колпино</t>
  </si>
  <si>
    <t>Круглова Юлия     Кулакова Вика</t>
  </si>
  <si>
    <t>18.10.2010    21.08.2011</t>
  </si>
  <si>
    <t>Мошков Николай              Савин Артем</t>
  </si>
  <si>
    <t>29.10.2010 30.10.2011</t>
  </si>
  <si>
    <t>Осипова Ольга       Бугаева Анна</t>
  </si>
  <si>
    <t>01.07.2011 15.01.2011</t>
  </si>
  <si>
    <t>Белов Кирилл Кривошеева Алина</t>
  </si>
  <si>
    <t>07.04.2008   13.01.2009</t>
  </si>
  <si>
    <t>Грозин Степан    Рубаник Тимофей</t>
  </si>
  <si>
    <t>10.04.2008   17.11.2007</t>
  </si>
  <si>
    <t>Костин Егор                              Белова Полина</t>
  </si>
  <si>
    <t>02.02.2009   01.10.2008</t>
  </si>
  <si>
    <t>Слепенчук Максим   Венедиктов Михаил</t>
  </si>
  <si>
    <t>22.07.2008    04.09.2008</t>
  </si>
  <si>
    <t>Танова Легрина    Коржева Татьяна</t>
  </si>
  <si>
    <t>19.11.2009    30.08.2009</t>
  </si>
  <si>
    <t>БАГ</t>
  </si>
  <si>
    <t>Ульянова Анастасия  Шилко Полина</t>
  </si>
  <si>
    <t>09.12.2011   22.10.2011</t>
  </si>
  <si>
    <t>ЛТЮ ПСВ</t>
  </si>
  <si>
    <t>Цветков Никита    Цветков Андрей</t>
  </si>
  <si>
    <t>Лавренюк Антон        Груздев Андрей</t>
  </si>
  <si>
    <t>23.05.2007 10.08.2010</t>
  </si>
  <si>
    <t>ЯГС</t>
  </si>
  <si>
    <t>06.06.2010    20.07.2010</t>
  </si>
  <si>
    <t>Волыхин Алексей   Волыхин Владислав</t>
  </si>
  <si>
    <t>Решетов Матвей     Волыхин Иван</t>
  </si>
  <si>
    <t>Решетов Андрей     Решетова Инна</t>
  </si>
  <si>
    <t>Князев Максим             Васильев Мирон</t>
  </si>
  <si>
    <t>04.06.2012    25.05.2010</t>
  </si>
  <si>
    <t>ДДТ Выборгский</t>
  </si>
  <si>
    <t>Гудина Валерия     Сорокоумов Максим</t>
  </si>
  <si>
    <t>23.05.2010     17.12.2013</t>
  </si>
  <si>
    <t>Павшукова Вера       Ряпосова Дарья</t>
  </si>
  <si>
    <t>16.11.2010    12.10.2012</t>
  </si>
  <si>
    <t>Ряпосова ИВ</t>
  </si>
  <si>
    <t>Морев Тимофей             Разуваев Валентин</t>
  </si>
  <si>
    <t>08.09.2009      14.06.2013</t>
  </si>
  <si>
    <t>оверкиль</t>
  </si>
  <si>
    <t>Гавлишин Дмитрий Петухова Екатерина</t>
  </si>
  <si>
    <t>30.08.2009 06.03.2007</t>
  </si>
  <si>
    <t>Соколовы</t>
  </si>
  <si>
    <t>Павлович Таня            Костенко София</t>
  </si>
  <si>
    <t>06.08.2009    11.10.2009</t>
  </si>
  <si>
    <t>Павлович Таня            Голубева Мария</t>
  </si>
  <si>
    <t>06.08.2009     07.10.2009</t>
  </si>
  <si>
    <t>Федюкова Варвара       Васильева Александра</t>
  </si>
  <si>
    <t>27.02.2012    13.02.2011</t>
  </si>
  <si>
    <t>Плескач</t>
  </si>
  <si>
    <t>Вжос Алексей           Зима Арина</t>
  </si>
  <si>
    <t>07.05.2007     08.08.2008</t>
  </si>
  <si>
    <t>Цветков Никита Диденко Макар</t>
  </si>
  <si>
    <t>Вецко Юрий       Абатурова Альбина</t>
  </si>
  <si>
    <t>07.10.2008             29.11.2008</t>
  </si>
  <si>
    <t>ДДЮТ Выборгский</t>
  </si>
  <si>
    <t>Сизова НЕ</t>
  </si>
  <si>
    <t>Попов Андрей        Смирнов Игорь</t>
  </si>
  <si>
    <t>04.03.2009    21.01.2010</t>
  </si>
  <si>
    <t>Сизова Н.Е.</t>
  </si>
  <si>
    <t>Павлович</t>
  </si>
  <si>
    <t>Юсупжанова Мария       Блинова Анна</t>
  </si>
  <si>
    <t>29.01.2012     25.05.2013</t>
  </si>
  <si>
    <t>ЗЕ</t>
  </si>
  <si>
    <t>Васильевы</t>
  </si>
  <si>
    <t>снятие</t>
  </si>
  <si>
    <t>Зима Арина          Архипова Полина</t>
  </si>
  <si>
    <t>Южно-Приморский парк, 25.09.2023г.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</si>
</sst>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h:mm:ss;@"/>
    <numFmt numFmtId="166" formatCode="[h]:mm:ss;@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21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3" borderId="11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65" fontId="0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vertical="center"/>
    </xf>
    <xf numFmtId="21" fontId="4" fillId="0" borderId="3" xfId="0" applyNumberFormat="1" applyFont="1" applyBorder="1" applyAlignment="1">
      <alignment vertical="center"/>
    </xf>
    <xf numFmtId="166" fontId="0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5" borderId="3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6" borderId="11" xfId="0" applyFill="1" applyBorder="1" applyAlignment="1">
      <alignment horizontal="center" vertical="center"/>
    </xf>
    <xf numFmtId="0" fontId="0" fillId="7" borderId="1" xfId="0" applyFont="1" applyFill="1" applyBorder="1" applyAlignment="1">
      <alignment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65" fontId="0" fillId="6" borderId="1" xfId="0" applyNumberFormat="1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vertical="center"/>
    </xf>
    <xf numFmtId="21" fontId="4" fillId="6" borderId="1" xfId="0" applyNumberFormat="1" applyFont="1" applyFill="1" applyBorder="1" applyAlignment="1">
      <alignment vertical="center"/>
    </xf>
    <xf numFmtId="164" fontId="0" fillId="6" borderId="1" xfId="0" applyNumberFormat="1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/>
    </xf>
    <xf numFmtId="21" fontId="4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228"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0" formatCode="General"/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h:mm:ss;@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0" formatCode="General"/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h:mm:ss;@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0" formatCode="General"/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h:mm:ss;@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0" formatCode="General"/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h:mm:ss;@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0" formatCode="General"/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h:mm:ss;@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0" formatCode="General"/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h:mm:ss;@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0" formatCode="General"/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h:mm:ss;@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0" formatCode="General"/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h:mm:ss;@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0" formatCode="General"/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h:mm:ss;@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0" formatCode="General"/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[h]:mm:ss;@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center" textRotation="0" indent="0" justifyLastLine="0" shrinkToFit="0" readingOrder="0"/>
    </dxf>
    <dxf>
      <border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6" name="Таблица156789210234567" displayName="Таблица156789210234567" ref="C7:S20" totalsRowShown="0" dataDxfId="226" headerRowBorderDxfId="227" tableBorderDxfId="225" totalsRowBorderDxfId="224">
  <autoFilter ref="C7:S20"/>
  <tableColumns count="17">
    <tableColumn id="1" name="Столбец1" dataDxfId="223"/>
    <tableColumn id="2" name="Столбец2" dataDxfId="222"/>
    <tableColumn id="3" name="Столбец3" dataDxfId="221"/>
    <tableColumn id="5" name="Столбец4" dataDxfId="220"/>
    <tableColumn id="6" name="Столбец5" dataDxfId="219"/>
    <tableColumn id="8" name="Столбец6" dataDxfId="218"/>
    <tableColumn id="9" name="Столбец7" dataDxfId="217"/>
    <tableColumn id="10" name="Столбец8" dataDxfId="216"/>
    <tableColumn id="11" name="Столбец9" dataDxfId="215"/>
    <tableColumn id="12" name="Столбец10" dataDxfId="214"/>
    <tableColumn id="13" name="Столбец11" dataDxfId="213"/>
    <tableColumn id="14" name="Столбец12" dataDxfId="212">
      <calculatedColumnFormula>Таблица156789210234567[[#This Row],[Столбец5]]+Таблица156789210234567[[#This Row],[Столбец6]]+Таблица156789210234567[[#This Row],[Столбец7]]+Таблица156789210234567[[#This Row],[Столбец8]]+Таблица156789210234567[[#This Row],[Столбец9]]+Таблица156789210234567[[#This Row],[Столбец10]]+Таблица156789210234567[[#This Row],[Столбец11]]</calculatedColumnFormula>
    </tableColumn>
    <tableColumn id="15" name="Столбец13" dataDxfId="211"/>
    <tableColumn id="16" name="Столбец14" dataDxfId="210"/>
    <tableColumn id="17" name="Столбец15" dataDxfId="209">
      <calculatedColumnFormula>Таблица156789210234567[[#This Row],[Столбец12]]+Таблица156789210234567[[#This Row],[Столбец14]]</calculatedColumnFormula>
    </tableColumn>
    <tableColumn id="18" name="Столбец16" dataDxfId="208">
      <calculatedColumnFormula>Таблица156789210234567[[#This Row],[Столбец13]]+Таблица156789210234567[[#This Row],[Столбец15]]</calculatedColumnFormula>
    </tableColumn>
    <tableColumn id="19" name="Столбец17" dataDxfId="20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0" name="Таблица156789210234568141617192021" displayName="Таблица156789210234568141617192021" ref="C7:U24" totalsRowShown="0" dataDxfId="21" headerRowBorderDxfId="22" tableBorderDxfId="20" totalsRowBorderDxfId="19">
  <autoFilter ref="C7:U24"/>
  <tableColumns count="19">
    <tableColumn id="1" name="Столбец1" dataDxfId="18"/>
    <tableColumn id="2" name="Столбец2" dataDxfId="17"/>
    <tableColumn id="3" name="Столбец3" dataDxfId="16"/>
    <tableColumn id="5" name="Столбец4" dataDxfId="15"/>
    <tableColumn id="6" name="Столбец5" dataDxfId="14"/>
    <tableColumn id="8" name="Столбец6" dataDxfId="13"/>
    <tableColumn id="9" name="Столбец7" dataDxfId="12"/>
    <tableColumn id="10" name="Столбец8" dataDxfId="11"/>
    <tableColumn id="11" name="Столбец9" dataDxfId="10"/>
    <tableColumn id="12" name="Столбец10" dataDxfId="9"/>
    <tableColumn id="17" name="Столбец105" dataDxfId="8"/>
    <tableColumn id="16" name="Столбец104" dataDxfId="7"/>
    <tableColumn id="7" name="Столбец103" dataDxfId="6"/>
    <tableColumn id="4" name="Столбец102" dataDxfId="5"/>
    <tableColumn id="13" name="Столбец11" dataDxfId="4"/>
    <tableColumn id="14" name="Столбец12" dataDxfId="3">
      <calculatedColumnFormula>Таблица156789210234568141617192021[[#This Row],[Столбец5]]+Таблица156789210234568141617192021[[#This Row],[Столбец6]]+Таблица156789210234568141617192021[[#This Row],[Столбец7]]+Таблица156789210234568141617192021[[#This Row],[Столбец8]]+Таблица156789210234568141617192021[[#This Row],[Столбец9]]+Таблица156789210234568141617192021[[#This Row],[Столбец10]]+Таблица156789210234568141617192021[[#This Row],[Столбец105]]+Таблица156789210234568141617192021[[#This Row],[Столбец104]]+Таблица156789210234568141617192021[[#This Row],[Столбец103]]+Таблица156789210234568141617192021[[#This Row],[Столбец102]]+Таблица156789210234568141617192021[[#This Row],[Столбец11]]</calculatedColumnFormula>
    </tableColumn>
    <tableColumn id="15" name="Столбец13" dataDxfId="2">
      <calculatedColumnFormula>SUM(G8:R8)</calculatedColumnFormula>
    </tableColumn>
    <tableColumn id="18" name="Столбец16" dataDxfId="1">
      <calculatedColumnFormula>Таблица156789210234568141617192021[[#This Row],[Столбец13]]+#REF!</calculatedColumnFormula>
    </tableColumn>
    <tableColumn id="19" name="Столбец17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Таблица156789210234568" displayName="Таблица156789210234568" ref="C7:U20" totalsRowShown="0" dataDxfId="205" headerRowBorderDxfId="206" tableBorderDxfId="204" totalsRowBorderDxfId="203">
  <autoFilter ref="C7:U20"/>
  <tableColumns count="19">
    <tableColumn id="1" name="Столбец1" dataDxfId="202"/>
    <tableColumn id="2" name="Столбец2" dataDxfId="201"/>
    <tableColumn id="3" name="Столбец3" dataDxfId="200"/>
    <tableColumn id="5" name="Столбец4" dataDxfId="199"/>
    <tableColumn id="6" name="Столбец5" dataDxfId="198"/>
    <tableColumn id="8" name="Столбец6" dataDxfId="197"/>
    <tableColumn id="9" name="Столбец7" dataDxfId="196"/>
    <tableColumn id="10" name="Столбец8" dataDxfId="195"/>
    <tableColumn id="11" name="Столбец9" dataDxfId="194"/>
    <tableColumn id="12" name="Столбец10" dataDxfId="193"/>
    <tableColumn id="17" name="Столбец105" dataDxfId="192"/>
    <tableColumn id="16" name="Столбец104" dataDxfId="191"/>
    <tableColumn id="7" name="Столбец103" dataDxfId="190"/>
    <tableColumn id="4" name="Столбец102" dataDxfId="189"/>
    <tableColumn id="13" name="Столбец11" dataDxfId="188"/>
    <tableColumn id="14" name="Столбец12" dataDxfId="187">
      <calculatedColumnFormula>Таблица156789210234568[[#This Row],[Столбец5]]+Таблица156789210234568[[#This Row],[Столбец6]]+Таблица156789210234568[[#This Row],[Столбец7]]+Таблица156789210234568[[#This Row],[Столбец8]]+Таблица156789210234568[[#This Row],[Столбец9]]+Таблица156789210234568[[#This Row],[Столбец10]]+Таблица156789210234568[[#This Row],[Столбец105]]+Таблица156789210234568[[#This Row],[Столбец104]]+Таблица156789210234568[[#This Row],[Столбец103]]+Таблица156789210234568[[#This Row],[Столбец102]]+Таблица156789210234568[[#This Row],[Столбец11]]</calculatedColumnFormula>
    </tableColumn>
    <tableColumn id="15" name="Столбец13" dataDxfId="186">
      <calculatedColumnFormula>SUM(G8:R8)</calculatedColumnFormula>
    </tableColumn>
    <tableColumn id="18" name="Столбец16" dataDxfId="185">
      <calculatedColumnFormula>Таблица156789210234568[[#This Row],[Столбец13]]+#REF!</calculatedColumnFormula>
    </tableColumn>
    <tableColumn id="19" name="Столбец17" dataDxfId="18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3" name="Таблица15678921023456814" displayName="Таблица15678921023456814" ref="C7:U20" totalsRowShown="0" dataDxfId="182" headerRowBorderDxfId="183" tableBorderDxfId="181" totalsRowBorderDxfId="180">
  <autoFilter ref="C7:U20"/>
  <tableColumns count="19">
    <tableColumn id="1" name="Столбец1" dataDxfId="179"/>
    <tableColumn id="2" name="Столбец2" dataDxfId="178"/>
    <tableColumn id="3" name="Столбец3" dataDxfId="177"/>
    <tableColumn id="5" name="Столбец4" dataDxfId="176"/>
    <tableColumn id="6" name="Столбец5" dataDxfId="175"/>
    <tableColumn id="8" name="Столбец6" dataDxfId="174"/>
    <tableColumn id="9" name="Столбец7" dataDxfId="173"/>
    <tableColumn id="10" name="Столбец8" dataDxfId="172"/>
    <tableColumn id="11" name="Столбец9" dataDxfId="171"/>
    <tableColumn id="12" name="Столбец10" dataDxfId="170"/>
    <tableColumn id="17" name="Столбец105" dataDxfId="169"/>
    <tableColumn id="16" name="Столбец104" dataDxfId="168"/>
    <tableColumn id="7" name="Столбец103" dataDxfId="167"/>
    <tableColumn id="4" name="Столбец102" dataDxfId="166"/>
    <tableColumn id="13" name="Столбец11" dataDxfId="165"/>
    <tableColumn id="14" name="Столбец12" dataDxfId="164">
      <calculatedColumnFormula>Таблица15678921023456814[[#This Row],[Столбец5]]+Таблица15678921023456814[[#This Row],[Столбец6]]+Таблица15678921023456814[[#This Row],[Столбец7]]+Таблица15678921023456814[[#This Row],[Столбец8]]+Таблица15678921023456814[[#This Row],[Столбец9]]+Таблица15678921023456814[[#This Row],[Столбец10]]+Таблица15678921023456814[[#This Row],[Столбец105]]+Таблица15678921023456814[[#This Row],[Столбец104]]+Таблица15678921023456814[[#This Row],[Столбец103]]+Таблица15678921023456814[[#This Row],[Столбец102]]+Таблица15678921023456814[[#This Row],[Столбец11]]</calculatedColumnFormula>
    </tableColumn>
    <tableColumn id="15" name="Столбец13" dataDxfId="163">
      <calculatedColumnFormula>SUM(G8:R8)</calculatedColumnFormula>
    </tableColumn>
    <tableColumn id="18" name="Столбец16" dataDxfId="162">
      <calculatedColumnFormula>Таблица15678921023456814[[#This Row],[Столбец13]]+#REF!</calculatedColumnFormula>
    </tableColumn>
    <tableColumn id="19" name="Столбец17" dataDxfId="16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4" name="Таблица1567892102345681415" displayName="Таблица1567892102345681415" ref="C7:U20" totalsRowShown="0" dataDxfId="159" headerRowBorderDxfId="160" tableBorderDxfId="158" totalsRowBorderDxfId="157">
  <autoFilter ref="C7:U20"/>
  <tableColumns count="19">
    <tableColumn id="1" name="Столбец1" dataDxfId="156"/>
    <tableColumn id="2" name="Столбец2" dataDxfId="155"/>
    <tableColumn id="3" name="Столбец3" dataDxfId="154"/>
    <tableColumn id="5" name="Столбец4" dataDxfId="153"/>
    <tableColumn id="6" name="Столбец5" dataDxfId="152"/>
    <tableColumn id="8" name="Столбец6" dataDxfId="151"/>
    <tableColumn id="9" name="Столбец7" dataDxfId="150"/>
    <tableColumn id="10" name="Столбец8" dataDxfId="149"/>
    <tableColumn id="11" name="Столбец9" dataDxfId="148"/>
    <tableColumn id="12" name="Столбец10" dataDxfId="147"/>
    <tableColumn id="17" name="Столбец105" dataDxfId="146"/>
    <tableColumn id="16" name="Столбец104" dataDxfId="145"/>
    <tableColumn id="7" name="Столбец103" dataDxfId="144"/>
    <tableColumn id="4" name="Столбец102" dataDxfId="143"/>
    <tableColumn id="13" name="Столбец11" dataDxfId="142"/>
    <tableColumn id="14" name="Столбец12" dataDxfId="141">
      <calculatedColumnFormula>Таблица1567892102345681415[[#This Row],[Столбец5]]+Таблица1567892102345681415[[#This Row],[Столбец6]]+Таблица1567892102345681415[[#This Row],[Столбец7]]+Таблица1567892102345681415[[#This Row],[Столбец8]]+Таблица1567892102345681415[[#This Row],[Столбец9]]+Таблица1567892102345681415[[#This Row],[Столбец10]]+Таблица1567892102345681415[[#This Row],[Столбец105]]+Таблица1567892102345681415[[#This Row],[Столбец104]]+Таблица1567892102345681415[[#This Row],[Столбец103]]+Таблица1567892102345681415[[#This Row],[Столбец102]]+Таблица1567892102345681415[[#This Row],[Столбец11]]</calculatedColumnFormula>
    </tableColumn>
    <tableColumn id="15" name="Столбец13" dataDxfId="140">
      <calculatedColumnFormula>SUM(G8:R8)</calculatedColumnFormula>
    </tableColumn>
    <tableColumn id="18" name="Столбец16" dataDxfId="139">
      <calculatedColumnFormula>Таблица1567892102345681415[[#This Row],[Столбец13]]+#REF!</calculatedColumnFormula>
    </tableColumn>
    <tableColumn id="19" name="Столбец17" dataDxfId="13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5" name="Таблица1567892102345681416" displayName="Таблица1567892102345681416" ref="C7:U20" totalsRowShown="0" dataDxfId="136" headerRowBorderDxfId="137" tableBorderDxfId="135" totalsRowBorderDxfId="134">
  <autoFilter ref="C7:U20"/>
  <tableColumns count="19">
    <tableColumn id="1" name="Столбец1" dataDxfId="133"/>
    <tableColumn id="2" name="Столбец2" dataDxfId="132"/>
    <tableColumn id="3" name="Столбец3" dataDxfId="131"/>
    <tableColumn id="5" name="Столбец4" dataDxfId="130"/>
    <tableColumn id="6" name="Столбец5" dataDxfId="129"/>
    <tableColumn id="8" name="Столбец6" dataDxfId="128"/>
    <tableColumn id="9" name="Столбец7" dataDxfId="127"/>
    <tableColumn id="10" name="Столбец8" dataDxfId="126"/>
    <tableColumn id="11" name="Столбец9" dataDxfId="125"/>
    <tableColumn id="12" name="Столбец10" dataDxfId="124"/>
    <tableColumn id="17" name="Столбец105" dataDxfId="123"/>
    <tableColumn id="16" name="Столбец104" dataDxfId="122"/>
    <tableColumn id="7" name="Столбец103" dataDxfId="121"/>
    <tableColumn id="4" name="Столбец102" dataDxfId="120"/>
    <tableColumn id="13" name="Столбец11" dataDxfId="119"/>
    <tableColumn id="14" name="Столбец12" dataDxfId="118">
      <calculatedColumnFormula>Таблица1567892102345681416[[#This Row],[Столбец5]]+Таблица1567892102345681416[[#This Row],[Столбец6]]+Таблица1567892102345681416[[#This Row],[Столбец7]]+Таблица1567892102345681416[[#This Row],[Столбец8]]+Таблица1567892102345681416[[#This Row],[Столбец9]]+Таблица1567892102345681416[[#This Row],[Столбец10]]+Таблица1567892102345681416[[#This Row],[Столбец105]]+Таблица1567892102345681416[[#This Row],[Столбец104]]+Таблица1567892102345681416[[#This Row],[Столбец103]]+Таблица1567892102345681416[[#This Row],[Столбец102]]+Таблица1567892102345681416[[#This Row],[Столбец11]]</calculatedColumnFormula>
    </tableColumn>
    <tableColumn id="15" name="Столбец13" dataDxfId="117">
      <calculatedColumnFormula>SUM(G8:R8)</calculatedColumnFormula>
    </tableColumn>
    <tableColumn id="18" name="Столбец16" dataDxfId="116">
      <calculatedColumnFormula>Таблица1567892102345681416[[#This Row],[Столбец13]]+#REF!</calculatedColumnFormula>
    </tableColumn>
    <tableColumn id="19" name="Столбец17" dataDxfId="11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6" name="Таблица156789210234568141617" displayName="Таблица156789210234568141617" ref="C7:U30" totalsRowShown="0" dataDxfId="113" headerRowBorderDxfId="114" tableBorderDxfId="112" totalsRowBorderDxfId="111">
  <autoFilter ref="C7:U30"/>
  <tableColumns count="19">
    <tableColumn id="1" name="Столбец1" dataDxfId="110"/>
    <tableColumn id="2" name="Столбец2" dataDxfId="109"/>
    <tableColumn id="3" name="Столбец3" dataDxfId="108"/>
    <tableColumn id="5" name="Столбец4" dataDxfId="107"/>
    <tableColumn id="6" name="Столбец5" dataDxfId="106"/>
    <tableColumn id="8" name="Столбец6" dataDxfId="105"/>
    <tableColumn id="9" name="Столбец7" dataDxfId="104"/>
    <tableColumn id="10" name="Столбец8" dataDxfId="103"/>
    <tableColumn id="11" name="Столбец9" dataDxfId="102"/>
    <tableColumn id="12" name="Столбец10" dataDxfId="101"/>
    <tableColumn id="17" name="Столбец105" dataDxfId="100"/>
    <tableColumn id="16" name="Столбец104" dataDxfId="99"/>
    <tableColumn id="7" name="Столбец103" dataDxfId="98"/>
    <tableColumn id="4" name="Столбец102" dataDxfId="97"/>
    <tableColumn id="13" name="Столбец11" dataDxfId="96"/>
    <tableColumn id="14" name="Столбец12" dataDxfId="95">
      <calculatedColumnFormula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calculatedColumnFormula>
    </tableColumn>
    <tableColumn id="15" name="Столбец13" dataDxfId="94">
      <calculatedColumnFormula>SUM(G8:R8)</calculatedColumnFormula>
    </tableColumn>
    <tableColumn id="18" name="Столбец16" dataDxfId="93">
      <calculatedColumnFormula>Таблица156789210234568141617[[#This Row],[Столбец13]]+#REF!</calculatedColumnFormula>
    </tableColumn>
    <tableColumn id="19" name="Столбец17" dataDxfId="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7" name="Таблица156789210234568141618" displayName="Таблица156789210234568141618" ref="C7:U20" totalsRowShown="0" dataDxfId="90" headerRowBorderDxfId="91" tableBorderDxfId="89" totalsRowBorderDxfId="88">
  <autoFilter ref="C7:U20"/>
  <tableColumns count="19">
    <tableColumn id="1" name="Столбец1" dataDxfId="87"/>
    <tableColumn id="2" name="Столбец2" dataDxfId="86"/>
    <tableColumn id="3" name="Столбец3" dataDxfId="85"/>
    <tableColumn id="5" name="Столбец4" dataDxfId="84"/>
    <tableColumn id="6" name="Столбец5" dataDxfId="83"/>
    <tableColumn id="8" name="Столбец6" dataDxfId="82"/>
    <tableColumn id="9" name="Столбец7" dataDxfId="81"/>
    <tableColumn id="10" name="Столбец8" dataDxfId="80"/>
    <tableColumn id="11" name="Столбец9" dataDxfId="79"/>
    <tableColumn id="12" name="Столбец10" dataDxfId="78"/>
    <tableColumn id="17" name="Столбец105" dataDxfId="77"/>
    <tableColumn id="16" name="Столбец104" dataDxfId="76"/>
    <tableColumn id="7" name="Столбец103" dataDxfId="75"/>
    <tableColumn id="4" name="Столбец102" dataDxfId="74"/>
    <tableColumn id="13" name="Столбец11" dataDxfId="73"/>
    <tableColumn id="14" name="Столбец12" dataDxfId="72">
      <calculatedColumnFormula>Таблица156789210234568141618[[#This Row],[Столбец5]]+Таблица156789210234568141618[[#This Row],[Столбец6]]+Таблица156789210234568141618[[#This Row],[Столбец7]]+Таблица156789210234568141618[[#This Row],[Столбец8]]+Таблица156789210234568141618[[#This Row],[Столбец9]]+Таблица156789210234568141618[[#This Row],[Столбец10]]+Таблица156789210234568141618[[#This Row],[Столбец105]]+Таблица156789210234568141618[[#This Row],[Столбец104]]+Таблица156789210234568141618[[#This Row],[Столбец103]]+Таблица156789210234568141618[[#This Row],[Столбец102]]+Таблица156789210234568141618[[#This Row],[Столбец11]]</calculatedColumnFormula>
    </tableColumn>
    <tableColumn id="15" name="Столбец13" dataDxfId="71">
      <calculatedColumnFormula>SUM(G8:R8)</calculatedColumnFormula>
    </tableColumn>
    <tableColumn id="18" name="Столбец16" dataDxfId="70">
      <calculatedColumnFormula>Таблица156789210234568141618[[#This Row],[Столбец13]]+#REF!</calculatedColumnFormula>
    </tableColumn>
    <tableColumn id="19" name="Столбец17" dataDxfId="6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8" name="Таблица15678921023456814161719" displayName="Таблица15678921023456814161719" ref="C7:U26" totalsRowShown="0" dataDxfId="67" headerRowBorderDxfId="68" tableBorderDxfId="66" totalsRowBorderDxfId="65">
  <autoFilter ref="C7:U26"/>
  <tableColumns count="19">
    <tableColumn id="1" name="Столбец1" dataDxfId="64"/>
    <tableColumn id="2" name="Столбец2" dataDxfId="63"/>
    <tableColumn id="3" name="Столбец3" dataDxfId="62"/>
    <tableColumn id="5" name="Столбец4" dataDxfId="61"/>
    <tableColumn id="6" name="Столбец5" dataDxfId="60"/>
    <tableColumn id="8" name="Столбец6" dataDxfId="59"/>
    <tableColumn id="9" name="Столбец7" dataDxfId="58"/>
    <tableColumn id="10" name="Столбец8" dataDxfId="57"/>
    <tableColumn id="11" name="Столбец9" dataDxfId="56"/>
    <tableColumn id="12" name="Столбец10" dataDxfId="55"/>
    <tableColumn id="17" name="Столбец105" dataDxfId="54"/>
    <tableColumn id="16" name="Столбец104" dataDxfId="53"/>
    <tableColumn id="7" name="Столбец103" dataDxfId="52"/>
    <tableColumn id="4" name="Столбец102" dataDxfId="51"/>
    <tableColumn id="13" name="Столбец11" dataDxfId="50"/>
    <tableColumn id="14" name="Столбец12" dataDxfId="49">
      <calculatedColumnFormula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calculatedColumnFormula>
    </tableColumn>
    <tableColumn id="15" name="Столбец13" dataDxfId="48">
      <calculatedColumnFormula>SUM(G8:R8)</calculatedColumnFormula>
    </tableColumn>
    <tableColumn id="18" name="Столбец16" dataDxfId="47">
      <calculatedColumnFormula>Таблица15678921023456814161719[[#This Row],[Столбец13]]+#REF!</calculatedColumnFormula>
    </tableColumn>
    <tableColumn id="19" name="Столбец17" dataDxfId="4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9" name="Таблица1567892102345681416171920" displayName="Таблица1567892102345681416171920" ref="C7:U44" totalsRowShown="0" dataDxfId="44" headerRowBorderDxfId="45" tableBorderDxfId="43" totalsRowBorderDxfId="42">
  <autoFilter ref="C7:U44"/>
  <tableColumns count="19">
    <tableColumn id="1" name="Столбец1" dataDxfId="41"/>
    <tableColumn id="2" name="Столбец2" dataDxfId="40"/>
    <tableColumn id="3" name="Столбец3" dataDxfId="39"/>
    <tableColumn id="5" name="Столбец4" dataDxfId="38"/>
    <tableColumn id="6" name="Столбец5" dataDxfId="37"/>
    <tableColumn id="8" name="Столбец6" dataDxfId="36"/>
    <tableColumn id="9" name="Столбец7" dataDxfId="35"/>
    <tableColumn id="10" name="Столбец8" dataDxfId="34"/>
    <tableColumn id="11" name="Столбец9" dataDxfId="33"/>
    <tableColumn id="12" name="Столбец10" dataDxfId="32"/>
    <tableColumn id="17" name="Столбец105" dataDxfId="31"/>
    <tableColumn id="16" name="Столбец104" dataDxfId="30"/>
    <tableColumn id="7" name="Столбец103" dataDxfId="29"/>
    <tableColumn id="4" name="Столбец102" dataDxfId="28"/>
    <tableColumn id="13" name="Столбец11" dataDxfId="27"/>
    <tableColumn id="14" name="Столбец12" dataDxfId="26">
      <calculatedColumnFormula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calculatedColumnFormula>
    </tableColumn>
    <tableColumn id="15" name="Столбец13" dataDxfId="25">
      <calculatedColumnFormula>SUM(G8:R8)</calculatedColumnFormula>
    </tableColumn>
    <tableColumn id="18" name="Столбец16" dataDxfId="24">
      <calculatedColumnFormula>Таблица1567892102345681416171920[[#This Row],[Столбец13]]+#REF!</calculatedColumnFormula>
    </tableColumn>
    <tableColumn id="19" name="Столбец17" dataDxfId="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2"/>
  <sheetViews>
    <sheetView topLeftCell="A5" zoomScaleNormal="80" zoomScaleSheetLayoutView="100" workbookViewId="0">
      <selection activeCell="S11" sqref="S11"/>
    </sheetView>
  </sheetViews>
  <sheetFormatPr defaultColWidth="8.5703125" defaultRowHeight="15" x14ac:dyDescent="0.25"/>
  <cols>
    <col min="1" max="1" width="4" style="1" customWidth="1"/>
    <col min="2" max="2" width="20.5703125" style="1" customWidth="1"/>
    <col min="3" max="3" width="10.28515625" style="1" hidden="1" customWidth="1"/>
    <col min="4" max="4" width="6.42578125" style="1" hidden="1" customWidth="1"/>
    <col min="5" max="5" width="6" style="1" customWidth="1"/>
    <col min="6" max="6" width="14" style="1" customWidth="1"/>
    <col min="7" max="7" width="8.28515625" style="1" customWidth="1"/>
    <col min="8" max="9" width="6.7109375" style="1" customWidth="1"/>
    <col min="10" max="10" width="7" style="1" customWidth="1"/>
    <col min="11" max="11" width="6.5703125" style="1" customWidth="1"/>
    <col min="12" max="12" width="6.7109375" style="1" customWidth="1"/>
    <col min="13" max="13" width="6.85546875" style="1" customWidth="1"/>
    <col min="14" max="14" width="8.28515625" style="1" customWidth="1"/>
    <col min="15" max="15" width="0.140625" style="1" hidden="1" customWidth="1"/>
    <col min="16" max="16" width="10" style="1" hidden="1" customWidth="1"/>
    <col min="17" max="17" width="7.7109375" style="1" customWidth="1"/>
    <col min="18" max="18" width="0" style="1" hidden="1" customWidth="1"/>
    <col min="19" max="19" width="7.140625" style="1" customWidth="1"/>
    <col min="20" max="16384" width="8.5703125" style="1"/>
  </cols>
  <sheetData>
    <row r="1" spans="1:19" x14ac:dyDescent="0.25">
      <c r="N1" s="2"/>
      <c r="O1" s="2"/>
      <c r="P1" s="2"/>
      <c r="Q1" s="2"/>
      <c r="R1" s="2"/>
      <c r="S1" s="2"/>
    </row>
    <row r="2" spans="1:19" ht="19.5" customHeight="1" x14ac:dyDescent="0.35">
      <c r="B2" s="105" t="s">
        <v>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56"/>
      <c r="R2" s="56"/>
      <c r="S2" s="56"/>
    </row>
    <row r="3" spans="1:19" ht="19.5" customHeight="1" x14ac:dyDescent="0.35">
      <c r="B3" s="57"/>
      <c r="C3" s="106" t="s">
        <v>40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57"/>
      <c r="P3" s="57"/>
      <c r="Q3" s="56"/>
      <c r="R3" s="56"/>
      <c r="S3" s="56"/>
    </row>
    <row r="4" spans="1:19" ht="15.75" x14ac:dyDescent="0.25">
      <c r="C4" s="107" t="s">
        <v>41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6.5" thickBot="1" x14ac:dyDescent="0.3">
      <c r="A5" s="108" t="s">
        <v>44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1:19" ht="54.75" customHeight="1" thickBot="1" x14ac:dyDescent="0.3">
      <c r="A6" s="22" t="s">
        <v>9</v>
      </c>
      <c r="B6" s="3" t="s">
        <v>10</v>
      </c>
      <c r="C6" s="23" t="s">
        <v>34</v>
      </c>
      <c r="D6" s="3" t="s">
        <v>35</v>
      </c>
      <c r="E6" s="4" t="s">
        <v>11</v>
      </c>
      <c r="F6" s="3" t="s">
        <v>12</v>
      </c>
      <c r="G6" s="4" t="s">
        <v>7</v>
      </c>
      <c r="H6" s="5" t="s">
        <v>0</v>
      </c>
      <c r="I6" s="6" t="s">
        <v>1</v>
      </c>
      <c r="J6" s="5" t="s">
        <v>2</v>
      </c>
      <c r="K6" s="6" t="s">
        <v>3</v>
      </c>
      <c r="L6" s="5" t="s">
        <v>4</v>
      </c>
      <c r="M6" s="6" t="s">
        <v>5</v>
      </c>
      <c r="N6" s="6" t="s">
        <v>13</v>
      </c>
      <c r="O6" s="6" t="s">
        <v>6</v>
      </c>
      <c r="P6" s="6" t="s">
        <v>14</v>
      </c>
      <c r="Q6" s="6" t="s">
        <v>38</v>
      </c>
      <c r="R6" s="3"/>
      <c r="S6" s="7" t="s">
        <v>39</v>
      </c>
    </row>
    <row r="7" spans="1:19" hidden="1" x14ac:dyDescent="0.25">
      <c r="A7" s="24" t="s">
        <v>15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25" t="s">
        <v>31</v>
      </c>
    </row>
    <row r="8" spans="1:19" ht="30" hidden="1" x14ac:dyDescent="0.25">
      <c r="A8" s="26">
        <v>1</v>
      </c>
      <c r="B8" s="20" t="s">
        <v>169</v>
      </c>
      <c r="C8" s="31"/>
      <c r="D8" s="21"/>
      <c r="E8" s="8">
        <v>9936</v>
      </c>
      <c r="F8" s="9" t="s">
        <v>101</v>
      </c>
      <c r="G8" s="17">
        <v>0</v>
      </c>
      <c r="H8" s="10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8">
        <f>Таблица156789210234567[[#This Row],[Столбец5]]+Таблица156789210234567[[#This Row],[Столбец6]]+Таблица156789210234567[[#This Row],[Столбец7]]+Таблица156789210234567[[#This Row],[Столбец8]]+Таблица156789210234567[[#This Row],[Столбец9]]+Таблица156789210234567[[#This Row],[Столбец10]]+Таблица156789210234567[[#This Row],[Столбец11]]</f>
        <v>0</v>
      </c>
      <c r="O8" s="12"/>
      <c r="P8" s="13">
        <v>0</v>
      </c>
      <c r="Q8" s="55">
        <f>Таблица156789210234567[[#This Row],[Столбец12]]+Таблица156789210234567[[#This Row],[Столбец14]]</f>
        <v>0</v>
      </c>
      <c r="R8" s="9">
        <f>Таблица156789210234567[[#This Row],[Столбец13]]+Таблица156789210234567[[#This Row],[Столбец15]]</f>
        <v>0</v>
      </c>
      <c r="S8" s="27"/>
    </row>
    <row r="9" spans="1:19" ht="30" hidden="1" x14ac:dyDescent="0.25">
      <c r="A9" s="28">
        <v>2</v>
      </c>
      <c r="B9" s="15"/>
      <c r="C9" s="31" t="s">
        <v>37</v>
      </c>
      <c r="D9" s="21" t="s">
        <v>36</v>
      </c>
      <c r="E9" s="8">
        <v>17</v>
      </c>
      <c r="F9" s="9" t="s">
        <v>8</v>
      </c>
      <c r="G9" s="17">
        <v>0</v>
      </c>
      <c r="H9" s="10">
        <v>5.7870370370370366E-5</v>
      </c>
      <c r="I9" s="11">
        <v>5.7870370370370366E-5</v>
      </c>
      <c r="J9" s="11">
        <v>5.7870370370370378E-4</v>
      </c>
      <c r="K9" s="11">
        <v>5.7870370370370366E-5</v>
      </c>
      <c r="L9" s="11">
        <v>0</v>
      </c>
      <c r="M9" s="11">
        <v>0</v>
      </c>
      <c r="N9" s="18">
        <f>Таблица156789210234567[[#This Row],[Столбец5]]+Таблица156789210234567[[#This Row],[Столбец6]]+Таблица156789210234567[[#This Row],[Столбец7]]+Таблица156789210234567[[#This Row],[Столбец8]]+Таблица156789210234567[[#This Row],[Столбец9]]+Таблица156789210234567[[#This Row],[Столбец10]]+Таблица156789210234567[[#This Row],[Столбец11]]</f>
        <v>7.5231481481481482E-4</v>
      </c>
      <c r="O9" s="12"/>
      <c r="P9" s="13">
        <v>0</v>
      </c>
      <c r="Q9" s="55">
        <f>Таблица156789210234567[[#This Row],[Столбец12]]+Таблица156789210234567[[#This Row],[Столбец14]]</f>
        <v>7.5231481481481482E-4</v>
      </c>
      <c r="R9" s="9">
        <f>Таблица156789210234567[[#This Row],[Столбец13]]+Таблица156789210234567[[#This Row],[Столбец15]]</f>
        <v>7.5231481481481482E-4</v>
      </c>
      <c r="S9" s="27"/>
    </row>
    <row r="10" spans="1:19" ht="30" x14ac:dyDescent="0.25">
      <c r="A10" s="26">
        <v>3</v>
      </c>
      <c r="B10" s="20" t="s">
        <v>174</v>
      </c>
      <c r="C10" s="31"/>
      <c r="D10" s="21"/>
      <c r="E10" s="94">
        <v>9933</v>
      </c>
      <c r="F10" s="9" t="s">
        <v>172</v>
      </c>
      <c r="G10" s="17">
        <v>0.19457175925925926</v>
      </c>
      <c r="H10" s="10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8">
        <f>Таблица156789210234567[[#This Row],[Столбец5]]+Таблица156789210234567[[#This Row],[Столбец6]]+Таблица156789210234567[[#This Row],[Столбец7]]+Таблица156789210234567[[#This Row],[Столбец8]]+Таблица156789210234567[[#This Row],[Столбец9]]+Таблица156789210234567[[#This Row],[Столбец10]]+Таблица156789210234567[[#This Row],[Столбец11]]</f>
        <v>0.19457175925925926</v>
      </c>
      <c r="O10" s="12"/>
      <c r="P10" s="13">
        <v>0</v>
      </c>
      <c r="Q10" s="55">
        <f>Таблица156789210234567[[#This Row],[Столбец12]]+Таблица156789210234567[[#This Row],[Столбец14]]</f>
        <v>0.19457175925925926</v>
      </c>
      <c r="R10" s="9">
        <f>Таблица156789210234567[[#This Row],[Столбец13]]+Таблица156789210234567[[#This Row],[Столбец15]]</f>
        <v>0.19457175925925926</v>
      </c>
      <c r="S10" s="27">
        <v>3</v>
      </c>
    </row>
    <row r="11" spans="1:19" ht="30" x14ac:dyDescent="0.25">
      <c r="A11" s="28">
        <v>4</v>
      </c>
      <c r="B11" s="15" t="s">
        <v>176</v>
      </c>
      <c r="C11" s="31"/>
      <c r="D11" s="19"/>
      <c r="E11" s="94">
        <v>9931</v>
      </c>
      <c r="F11" s="9" t="s">
        <v>172</v>
      </c>
      <c r="G11" s="17">
        <v>0.40386574074074072</v>
      </c>
      <c r="H11" s="10">
        <v>0</v>
      </c>
      <c r="I11" s="11">
        <v>1.3888888888888889E-3</v>
      </c>
      <c r="J11" s="11">
        <v>1.3888888888888889E-3</v>
      </c>
      <c r="K11" s="11">
        <v>0</v>
      </c>
      <c r="L11" s="11">
        <v>0</v>
      </c>
      <c r="M11" s="11">
        <v>1.3888888888888889E-3</v>
      </c>
      <c r="N11" s="18">
        <f>Таблица156789210234567[[#This Row],[Столбец5]]+Таблица156789210234567[[#This Row],[Столбец6]]+Таблица156789210234567[[#This Row],[Столбец7]]+Таблица156789210234567[[#This Row],[Столбец8]]+Таблица156789210234567[[#This Row],[Столбец9]]+Таблица156789210234567[[#This Row],[Столбец10]]+Таблица156789210234567[[#This Row],[Столбец11]]</f>
        <v>0.40803240740740737</v>
      </c>
      <c r="O11" s="12"/>
      <c r="P11" s="13">
        <v>0</v>
      </c>
      <c r="Q11" s="55">
        <f>Таблица156789210234567[[#This Row],[Столбец12]]+Таблица156789210234567[[#This Row],[Столбец14]]</f>
        <v>0.40803240740740737</v>
      </c>
      <c r="R11" s="9">
        <f>Таблица156789210234567[[#This Row],[Столбец13]]+Таблица156789210234567[[#This Row],[Столбец15]]</f>
        <v>0.40803240740740737</v>
      </c>
      <c r="S11" s="27">
        <v>6</v>
      </c>
    </row>
    <row r="12" spans="1:19" ht="30.75" thickBot="1" x14ac:dyDescent="0.3">
      <c r="A12" s="49">
        <v>5</v>
      </c>
      <c r="B12" s="50" t="s">
        <v>200</v>
      </c>
      <c r="C12" s="34"/>
      <c r="D12" s="35"/>
      <c r="E12" s="102">
        <v>9930</v>
      </c>
      <c r="F12" s="37" t="s">
        <v>101</v>
      </c>
      <c r="G12" s="38">
        <v>0.42454861111111114</v>
      </c>
      <c r="H12" s="39">
        <v>1.3888888888888889E-3</v>
      </c>
      <c r="I12" s="40">
        <v>3.4722222222222224E-2</v>
      </c>
      <c r="J12" s="40">
        <v>1.3888888888888889E-3</v>
      </c>
      <c r="K12" s="40">
        <v>1.3888888888888889E-3</v>
      </c>
      <c r="L12" s="40">
        <v>1.3888888888888889E-3</v>
      </c>
      <c r="M12" s="40">
        <v>1.3888888888888889E-3</v>
      </c>
      <c r="N12" s="41">
        <f>Таблица156789210234567[[#This Row],[Столбец5]]+Таблица156789210234567[[#This Row],[Столбец6]]+Таблица156789210234567[[#This Row],[Столбец7]]+Таблица156789210234567[[#This Row],[Столбец8]]+Таблица156789210234567[[#This Row],[Столбец9]]+Таблица156789210234567[[#This Row],[Столбец10]]+Таблица156789210234567[[#This Row],[Столбец11]]</f>
        <v>0.46621527777777777</v>
      </c>
      <c r="O12" s="42"/>
      <c r="P12" s="13">
        <v>0</v>
      </c>
      <c r="Q12" s="55">
        <f>Таблица156789210234567[[#This Row],[Столбец12]]+Таблица156789210234567[[#This Row],[Столбец14]]</f>
        <v>0.46621527777777777</v>
      </c>
      <c r="R12" s="52">
        <f>Таблица156789210234567[[#This Row],[Столбец13]]+Таблица156789210234567[[#This Row],[Столбец15]]</f>
        <v>0.46621527777777777</v>
      </c>
      <c r="S12" s="53">
        <v>7</v>
      </c>
    </row>
    <row r="13" spans="1:19" ht="16.5" thickBot="1" x14ac:dyDescent="0.3">
      <c r="A13" s="46">
        <v>6</v>
      </c>
      <c r="B13" s="47" t="s">
        <v>190</v>
      </c>
      <c r="C13" s="31"/>
      <c r="D13" s="21"/>
      <c r="E13" s="94">
        <v>9928</v>
      </c>
      <c r="F13" s="9"/>
      <c r="G13" s="17">
        <v>0.15667824074074074</v>
      </c>
      <c r="H13" s="10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1.3888888888888889E-3</v>
      </c>
      <c r="N13" s="18">
        <f>Таблица156789210234567[[#This Row],[Столбец5]]+Таблица156789210234567[[#This Row],[Столбец6]]+Таблица156789210234567[[#This Row],[Столбец7]]+Таблица156789210234567[[#This Row],[Столбец8]]+Таблица156789210234567[[#This Row],[Столбец9]]+Таблица156789210234567[[#This Row],[Столбец10]]+Таблица156789210234567[[#This Row],[Столбец11]]</f>
        <v>0.15806712962962963</v>
      </c>
      <c r="O13" s="12"/>
      <c r="P13" s="13">
        <v>0</v>
      </c>
      <c r="Q13" s="55">
        <f>Таблица156789210234567[[#This Row],[Столбец12]]+Таблица156789210234567[[#This Row],[Столбец14]]</f>
        <v>0.15806712962962963</v>
      </c>
      <c r="R13" s="33">
        <f>Таблица156789210234567[[#This Row],[Столбец13]]+Таблица156789210234567[[#This Row],[Столбец15]]</f>
        <v>0.15806712962962963</v>
      </c>
      <c r="S13" s="45">
        <v>1</v>
      </c>
    </row>
    <row r="14" spans="1:19" ht="15.75" x14ac:dyDescent="0.25">
      <c r="A14" s="26">
        <v>7</v>
      </c>
      <c r="B14" s="20" t="s">
        <v>197</v>
      </c>
      <c r="C14" s="31"/>
      <c r="D14" s="21"/>
      <c r="E14" s="94">
        <v>9919</v>
      </c>
      <c r="F14" s="9" t="s">
        <v>101</v>
      </c>
      <c r="G14" s="17">
        <v>0.19023148148148147</v>
      </c>
      <c r="H14" s="10">
        <v>0</v>
      </c>
      <c r="I14" s="11">
        <v>1.3888888888888889E-3</v>
      </c>
      <c r="J14" s="11">
        <v>0</v>
      </c>
      <c r="K14" s="11">
        <v>0</v>
      </c>
      <c r="L14" s="11">
        <v>0</v>
      </c>
      <c r="M14" s="11">
        <v>1.3888888888888889E-3</v>
      </c>
      <c r="N14" s="18">
        <f>Таблица156789210234567[[#This Row],[Столбец5]]+Таблица156789210234567[[#This Row],[Столбец6]]+Таблица156789210234567[[#This Row],[Столбец7]]+Таблица156789210234567[[#This Row],[Столбец8]]+Таблица156789210234567[[#This Row],[Столбец9]]+Таблица156789210234567[[#This Row],[Столбец10]]+Таблица156789210234567[[#This Row],[Столбец11]]</f>
        <v>0.19300925925925924</v>
      </c>
      <c r="O14" s="12"/>
      <c r="P14" s="13">
        <v>0</v>
      </c>
      <c r="Q14" s="104">
        <f>Таблица156789210234567[[#This Row],[Столбец12]]+Таблица156789210234567[[#This Row],[Столбец14]]</f>
        <v>0.19300925925925924</v>
      </c>
      <c r="R14" s="9">
        <f>Таблица156789210234567[[#This Row],[Столбец13]]+Таблица156789210234567[[#This Row],[Столбец15]]</f>
        <v>0.19300925925925924</v>
      </c>
      <c r="S14" s="43">
        <v>2</v>
      </c>
    </row>
    <row r="15" spans="1:19" ht="15.75" x14ac:dyDescent="0.25">
      <c r="A15" s="46">
        <v>8</v>
      </c>
      <c r="B15" s="48" t="s">
        <v>208</v>
      </c>
      <c r="C15" s="44"/>
      <c r="D15" s="32"/>
      <c r="E15" s="8">
        <v>9914</v>
      </c>
      <c r="F15" s="9" t="s">
        <v>94</v>
      </c>
      <c r="G15" s="17">
        <v>0.19143518518518518</v>
      </c>
      <c r="H15" s="10">
        <v>1.3888888888888889E-3</v>
      </c>
      <c r="I15" s="11">
        <v>1.3888888888888889E-3</v>
      </c>
      <c r="J15" s="11">
        <v>1.3888888888888889E-3</v>
      </c>
      <c r="K15" s="11">
        <v>3.4722222222222224E-2</v>
      </c>
      <c r="L15" s="11">
        <v>0</v>
      </c>
      <c r="M15" s="11">
        <v>0</v>
      </c>
      <c r="N15" s="18">
        <f>Таблица156789210234567[[#This Row],[Столбец5]]+Таблица156789210234567[[#This Row],[Столбец6]]+Таблица156789210234567[[#This Row],[Столбец7]]+Таблица156789210234567[[#This Row],[Столбец8]]+Таблица156789210234567[[#This Row],[Столбец9]]+Таблица156789210234567[[#This Row],[Столбец10]]+Таблица156789210234567[[#This Row],[Столбец11]]</f>
        <v>0.23032407407407407</v>
      </c>
      <c r="O15" s="12"/>
      <c r="P15" s="13">
        <v>0</v>
      </c>
      <c r="Q15" s="55">
        <f>Таблица156789210234567[[#This Row],[Столбец12]]+Таблица156789210234567[[#This Row],[Столбец14]]</f>
        <v>0.23032407407407407</v>
      </c>
      <c r="R15" s="9">
        <f>Таблица156789210234567[[#This Row],[Столбец13]]+Таблица156789210234567[[#This Row],[Столбец15]]</f>
        <v>0.23032407407407407</v>
      </c>
      <c r="S15" s="27">
        <v>4</v>
      </c>
    </row>
    <row r="16" spans="1:19" ht="15.75" x14ac:dyDescent="0.25">
      <c r="A16" s="26">
        <v>9</v>
      </c>
      <c r="B16" s="51" t="s">
        <v>212</v>
      </c>
      <c r="C16" s="31"/>
      <c r="D16" s="21"/>
      <c r="E16" s="16">
        <v>9908</v>
      </c>
      <c r="F16" s="14"/>
      <c r="G16" s="17">
        <v>0.36768518518518517</v>
      </c>
      <c r="H16" s="10">
        <v>1.3888888888888889E-3</v>
      </c>
      <c r="I16" s="11">
        <v>1.3888888888888889E-3</v>
      </c>
      <c r="J16" s="11">
        <v>0</v>
      </c>
      <c r="K16" s="11">
        <v>0</v>
      </c>
      <c r="L16" s="11">
        <v>0</v>
      </c>
      <c r="M16" s="11">
        <v>0</v>
      </c>
      <c r="N16" s="18">
        <f>Таблица156789210234567[[#This Row],[Столбец5]]+Таблица156789210234567[[#This Row],[Столбец6]]+Таблица156789210234567[[#This Row],[Столбец7]]+Таблица156789210234567[[#This Row],[Столбец8]]+Таблица156789210234567[[#This Row],[Столбец9]]+Таблица156789210234567[[#This Row],[Столбец10]]+Таблица156789210234567[[#This Row],[Столбец11]]</f>
        <v>0.37046296296296294</v>
      </c>
      <c r="O16" s="12"/>
      <c r="P16" s="13">
        <v>0</v>
      </c>
      <c r="Q16" s="55">
        <f>Таблица156789210234567[[#This Row],[Столбец12]]+Таблица156789210234567[[#This Row],[Столбец14]]</f>
        <v>0.37046296296296294</v>
      </c>
      <c r="R16" s="14"/>
      <c r="S16" s="29">
        <v>5</v>
      </c>
    </row>
    <row r="17" spans="1:19" ht="15.75" x14ac:dyDescent="0.25">
      <c r="A17" s="46">
        <v>10</v>
      </c>
      <c r="B17" s="47"/>
      <c r="C17" s="19"/>
      <c r="D17" s="21"/>
      <c r="E17" s="8"/>
      <c r="F17" s="9"/>
      <c r="G17" s="17">
        <v>0</v>
      </c>
      <c r="H17" s="10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8">
        <f>Таблица156789210234567[[#This Row],[Столбец5]]+Таблица156789210234567[[#This Row],[Столбец6]]+Таблица156789210234567[[#This Row],[Столбец7]]+Таблица156789210234567[[#This Row],[Столбец8]]+Таблица156789210234567[[#This Row],[Столбец9]]+Таблица156789210234567[[#This Row],[Столбец10]]+Таблица156789210234567[[#This Row],[Столбец11]]</f>
        <v>0</v>
      </c>
      <c r="O17" s="12"/>
      <c r="P17" s="13">
        <v>0</v>
      </c>
      <c r="Q17" s="55">
        <f>Таблица156789210234567[[#This Row],[Столбец12]]+Таблица156789210234567[[#This Row],[Столбец14]]</f>
        <v>0</v>
      </c>
      <c r="R17" s="14">
        <f>Таблица156789210234567[[#This Row],[Столбец13]]+Таблица156789210234567[[#This Row],[Столбец15]]</f>
        <v>0</v>
      </c>
      <c r="S17" s="54"/>
    </row>
    <row r="18" spans="1:19" ht="15.75" x14ac:dyDescent="0.25">
      <c r="A18" s="26">
        <v>11</v>
      </c>
      <c r="B18" s="20"/>
      <c r="C18" s="8"/>
      <c r="D18" s="21"/>
      <c r="E18" s="8"/>
      <c r="F18" s="9"/>
      <c r="G18" s="17">
        <v>0</v>
      </c>
      <c r="H18" s="10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8">
        <f>Таблица156789210234567[[#This Row],[Столбец5]]+Таблица156789210234567[[#This Row],[Столбец6]]+Таблица156789210234567[[#This Row],[Столбец7]]+Таблица156789210234567[[#This Row],[Столбец8]]+Таблица156789210234567[[#This Row],[Столбец9]]+Таблица156789210234567[[#This Row],[Столбец10]]+Таблица156789210234567[[#This Row],[Столбец11]]</f>
        <v>0</v>
      </c>
      <c r="O18" s="12"/>
      <c r="P18" s="13">
        <v>0</v>
      </c>
      <c r="Q18" s="55">
        <f>Таблица156789210234567[[#This Row],[Столбец12]]+Таблица156789210234567[[#This Row],[Столбец14]]</f>
        <v>0</v>
      </c>
      <c r="R18" s="14">
        <f>Таблица156789210234567[[#This Row],[Столбец13]]+Таблица156789210234567[[#This Row],[Столбец15]]</f>
        <v>0</v>
      </c>
      <c r="S18" s="54"/>
    </row>
    <row r="19" spans="1:19" ht="15.75" x14ac:dyDescent="0.25">
      <c r="A19" s="46">
        <v>12</v>
      </c>
      <c r="B19" s="59"/>
      <c r="C19" s="19"/>
      <c r="D19" s="19"/>
      <c r="E19" s="8"/>
      <c r="F19" s="9"/>
      <c r="G19" s="17">
        <v>0</v>
      </c>
      <c r="H19" s="10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8">
        <f>Таблица156789210234567[[#This Row],[Столбец5]]+Таблица156789210234567[[#This Row],[Столбец6]]+Таблица156789210234567[[#This Row],[Столбец7]]+Таблица156789210234567[[#This Row],[Столбец8]]+Таблица156789210234567[[#This Row],[Столбец9]]+Таблица156789210234567[[#This Row],[Столбец10]]+Таблица156789210234567[[#This Row],[Столбец11]]</f>
        <v>0</v>
      </c>
      <c r="O19" s="12"/>
      <c r="P19" s="13">
        <v>0</v>
      </c>
      <c r="Q19" s="55">
        <f>Таблица156789210234567[[#This Row],[Столбец12]]+Таблица156789210234567[[#This Row],[Столбец14]]</f>
        <v>0</v>
      </c>
      <c r="R19" s="14">
        <f>Таблица156789210234567[[#This Row],[Столбец13]]+Таблица156789210234567[[#This Row],[Столбец15]]</f>
        <v>0</v>
      </c>
      <c r="S19" s="29"/>
    </row>
    <row r="20" spans="1:19" ht="15.75" x14ac:dyDescent="0.25">
      <c r="A20" s="26">
        <v>13</v>
      </c>
      <c r="B20" s="20"/>
      <c r="C20" s="31"/>
      <c r="D20" s="30"/>
      <c r="E20" s="8"/>
      <c r="F20" s="9"/>
      <c r="G20" s="17">
        <v>0</v>
      </c>
      <c r="H20" s="10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8">
        <f>Таблица156789210234567[[#This Row],[Столбец5]]+Таблица156789210234567[[#This Row],[Столбец6]]+Таблица156789210234567[[#This Row],[Столбец7]]+Таблица156789210234567[[#This Row],[Столбец8]]+Таблица156789210234567[[#This Row],[Столбец9]]+Таблица156789210234567[[#This Row],[Столбец10]]+Таблица156789210234567[[#This Row],[Столбец11]]</f>
        <v>0</v>
      </c>
      <c r="O20" s="12"/>
      <c r="P20" s="13">
        <v>0</v>
      </c>
      <c r="Q20" s="55">
        <f>Таблица156789210234567[[#This Row],[Столбец12]]+Таблица156789210234567[[#This Row],[Столбец14]]</f>
        <v>0</v>
      </c>
      <c r="R20" s="14"/>
      <c r="S20" s="29"/>
    </row>
    <row r="21" spans="1:19" x14ac:dyDescent="0.25">
      <c r="C21" s="1" t="s">
        <v>32</v>
      </c>
    </row>
    <row r="22" spans="1:19" x14ac:dyDescent="0.25">
      <c r="C22" s="1" t="s">
        <v>33</v>
      </c>
      <c r="F22" s="1" t="s">
        <v>8</v>
      </c>
    </row>
  </sheetData>
  <mergeCells count="4">
    <mergeCell ref="B2:P2"/>
    <mergeCell ref="C3:N3"/>
    <mergeCell ref="C4:S4"/>
    <mergeCell ref="A5:S5"/>
  </mergeCells>
  <pageMargins left="0.11811023622047245" right="0.11811023622047245" top="0.35433070866141736" bottom="0.15748031496062992" header="0" footer="0"/>
  <pageSetup paperSize="9" orientation="landscape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6"/>
  <sheetViews>
    <sheetView zoomScaleNormal="80" zoomScaleSheetLayoutView="100" workbookViewId="0">
      <selection activeCell="E8" sqref="E8:E14"/>
    </sheetView>
  </sheetViews>
  <sheetFormatPr defaultColWidth="8.5703125" defaultRowHeight="15" x14ac:dyDescent="0.25"/>
  <cols>
    <col min="1" max="1" width="4" style="1" customWidth="1"/>
    <col min="2" max="2" width="20.5703125" style="1" customWidth="1"/>
    <col min="3" max="3" width="10.28515625" style="1" customWidth="1"/>
    <col min="4" max="4" width="6.42578125" style="1" customWidth="1"/>
    <col min="5" max="5" width="6" style="1" customWidth="1"/>
    <col min="6" max="6" width="14" style="1" customWidth="1"/>
    <col min="7" max="7" width="8.28515625" style="1" customWidth="1"/>
    <col min="8" max="9" width="6.7109375" style="1" customWidth="1"/>
    <col min="10" max="10" width="7" style="1" customWidth="1"/>
    <col min="11" max="11" width="6.5703125" style="1" customWidth="1"/>
    <col min="12" max="16" width="6.7109375" style="1" customWidth="1"/>
    <col min="17" max="17" width="6.85546875" style="1" customWidth="1"/>
    <col min="18" max="18" width="8.28515625" style="1" customWidth="1"/>
    <col min="19" max="19" width="0.140625" style="1" hidden="1" customWidth="1"/>
    <col min="20" max="20" width="2.85546875" style="1" hidden="1" customWidth="1"/>
    <col min="21" max="21" width="7.140625" style="1" customWidth="1"/>
    <col min="22" max="16384" width="8.5703125" style="1"/>
  </cols>
  <sheetData>
    <row r="1" spans="1:21" x14ac:dyDescent="0.25">
      <c r="R1" s="2"/>
      <c r="S1" s="2"/>
      <c r="T1" s="2"/>
      <c r="U1" s="2"/>
    </row>
    <row r="2" spans="1:21" ht="19.5" customHeight="1" x14ac:dyDescent="0.35">
      <c r="B2" s="105" t="s">
        <v>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56"/>
      <c r="U2" s="56"/>
    </row>
    <row r="3" spans="1:21" ht="19.5" customHeight="1" x14ac:dyDescent="0.35">
      <c r="B3" s="58"/>
      <c r="C3" s="106" t="s">
        <v>40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58"/>
      <c r="T3" s="56"/>
      <c r="U3" s="56"/>
    </row>
    <row r="4" spans="1:21" ht="15.75" x14ac:dyDescent="0.25">
      <c r="C4" s="107" t="s">
        <v>41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6.5" thickBot="1" x14ac:dyDescent="0.3">
      <c r="A5" s="108" t="s">
        <v>95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ht="54.75" customHeight="1" thickBot="1" x14ac:dyDescent="0.3">
      <c r="A6" s="22" t="s">
        <v>9</v>
      </c>
      <c r="B6" s="3" t="s">
        <v>10</v>
      </c>
      <c r="C6" s="23" t="s">
        <v>34</v>
      </c>
      <c r="D6" s="3" t="s">
        <v>35</v>
      </c>
      <c r="E6" s="4" t="s">
        <v>11</v>
      </c>
      <c r="F6" s="3" t="s">
        <v>12</v>
      </c>
      <c r="G6" s="4" t="s">
        <v>7</v>
      </c>
      <c r="H6" s="5" t="s">
        <v>0</v>
      </c>
      <c r="I6" s="6" t="s">
        <v>1</v>
      </c>
      <c r="J6" s="5" t="s">
        <v>2</v>
      </c>
      <c r="K6" s="6" t="s">
        <v>3</v>
      </c>
      <c r="L6" s="5" t="s">
        <v>4</v>
      </c>
      <c r="M6" s="5" t="s">
        <v>5</v>
      </c>
      <c r="N6" s="5" t="s">
        <v>53</v>
      </c>
      <c r="O6" s="5" t="s">
        <v>54</v>
      </c>
      <c r="P6" s="5" t="s">
        <v>55</v>
      </c>
      <c r="Q6" s="6" t="s">
        <v>56</v>
      </c>
      <c r="R6" s="6" t="s">
        <v>13</v>
      </c>
      <c r="S6" s="6" t="s">
        <v>6</v>
      </c>
      <c r="T6" s="3"/>
      <c r="U6" s="7" t="s">
        <v>39</v>
      </c>
    </row>
    <row r="7" spans="1:21" hidden="1" x14ac:dyDescent="0.25">
      <c r="A7" s="24" t="s">
        <v>15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52</v>
      </c>
      <c r="N7" s="1" t="s">
        <v>51</v>
      </c>
      <c r="O7" s="1" t="s">
        <v>50</v>
      </c>
      <c r="P7" s="1" t="s">
        <v>49</v>
      </c>
      <c r="Q7" s="1" t="s">
        <v>25</v>
      </c>
      <c r="R7" s="1" t="s">
        <v>26</v>
      </c>
      <c r="S7" s="1" t="s">
        <v>27</v>
      </c>
      <c r="T7" s="1" t="s">
        <v>30</v>
      </c>
      <c r="U7" s="25" t="s">
        <v>31</v>
      </c>
    </row>
    <row r="8" spans="1:21" ht="15.75" x14ac:dyDescent="0.25">
      <c r="A8" s="26">
        <v>1</v>
      </c>
      <c r="B8" s="20" t="s">
        <v>96</v>
      </c>
      <c r="C8" s="31">
        <v>2005</v>
      </c>
      <c r="D8" s="21"/>
      <c r="E8" s="94">
        <v>9972</v>
      </c>
      <c r="F8" s="8" t="s">
        <v>97</v>
      </c>
      <c r="G8" s="17">
        <v>6.9803240740740735E-2</v>
      </c>
      <c r="H8" s="10">
        <v>1.3888888888888889E-3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8">
        <f>Таблица156789210234568141617192021[[#This Row],[Столбец5]]+Таблица156789210234568141617192021[[#This Row],[Столбец6]]+Таблица156789210234568141617192021[[#This Row],[Столбец7]]+Таблица156789210234568141617192021[[#This Row],[Столбец8]]+Таблица156789210234568141617192021[[#This Row],[Столбец9]]+Таблица156789210234568141617192021[[#This Row],[Столбец10]]+Таблица156789210234568141617192021[[#This Row],[Столбец105]]+Таблица156789210234568141617192021[[#This Row],[Столбец104]]+Таблица156789210234568141617192021[[#This Row],[Столбец103]]+Таблица156789210234568141617192021[[#This Row],[Столбец102]]+Таблица156789210234568141617192021[[#This Row],[Столбец11]]</f>
        <v>7.1192129629629619E-2</v>
      </c>
      <c r="S8" s="60">
        <f t="shared" ref="S8:S24" si="0">SUM(G8:R8)</f>
        <v>0.14238425925925924</v>
      </c>
      <c r="T8" s="9" t="e">
        <f>Таблица156789210234568141617192021[[#This Row],[Столбец13]]+#REF!</f>
        <v>#REF!</v>
      </c>
      <c r="U8" s="27"/>
    </row>
    <row r="9" spans="1:21" ht="15.75" x14ac:dyDescent="0.25">
      <c r="A9" s="26"/>
      <c r="B9" s="20"/>
      <c r="C9" s="31"/>
      <c r="D9" s="21"/>
      <c r="E9" s="94"/>
      <c r="F9" s="8"/>
      <c r="G9" s="17">
        <v>6.9432870370370367E-2</v>
      </c>
      <c r="H9" s="10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8">
        <f>Таблица156789210234568141617192021[[#This Row],[Столбец5]]+Таблица156789210234568141617192021[[#This Row],[Столбец6]]+Таблица156789210234568141617192021[[#This Row],[Столбец7]]+Таблица156789210234568141617192021[[#This Row],[Столбец8]]+Таблица156789210234568141617192021[[#This Row],[Столбец9]]+Таблица156789210234568141617192021[[#This Row],[Столбец10]]+Таблица156789210234568141617192021[[#This Row],[Столбец105]]+Таблица156789210234568141617192021[[#This Row],[Столбец104]]+Таблица156789210234568141617192021[[#This Row],[Столбец103]]+Таблица156789210234568141617192021[[#This Row],[Столбец102]]+Таблица156789210234568141617192021[[#This Row],[Столбец11]]</f>
        <v>6.9432870370370367E-2</v>
      </c>
      <c r="S9" s="60">
        <f>SUM(G9:R9)</f>
        <v>0.13886574074074073</v>
      </c>
      <c r="T9" s="9" t="e">
        <f>Таблица156789210234568141617192021[[#This Row],[Столбец13]]+#REF!</f>
        <v>#REF!</v>
      </c>
      <c r="U9" s="27">
        <v>2</v>
      </c>
    </row>
    <row r="10" spans="1:21" ht="15.75" x14ac:dyDescent="0.25">
      <c r="A10" s="28">
        <v>2</v>
      </c>
      <c r="B10" s="15" t="s">
        <v>98</v>
      </c>
      <c r="C10" s="31">
        <v>2001</v>
      </c>
      <c r="D10" s="21"/>
      <c r="E10" s="94">
        <v>9977</v>
      </c>
      <c r="F10" s="8" t="s">
        <v>99</v>
      </c>
      <c r="G10" s="17">
        <v>9.1180555555555556E-2</v>
      </c>
      <c r="H10" s="10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8">
        <f>Таблица156789210234568141617192021[[#This Row],[Столбец5]]+Таблица156789210234568141617192021[[#This Row],[Столбец6]]+Таблица156789210234568141617192021[[#This Row],[Столбец7]]+Таблица156789210234568141617192021[[#This Row],[Столбец8]]+Таблица156789210234568141617192021[[#This Row],[Столбец9]]+Таблица156789210234568141617192021[[#This Row],[Столбец10]]+Таблица156789210234568141617192021[[#This Row],[Столбец105]]+Таблица156789210234568141617192021[[#This Row],[Столбец104]]+Таблица156789210234568141617192021[[#This Row],[Столбец103]]+Таблица156789210234568141617192021[[#This Row],[Столбец102]]+Таблица156789210234568141617192021[[#This Row],[Столбец11]]</f>
        <v>9.1180555555555556E-2</v>
      </c>
      <c r="S10" s="60">
        <f t="shared" si="0"/>
        <v>0.18236111111111111</v>
      </c>
      <c r="T10" s="9" t="e">
        <f>Таблица156789210234568141617192021[[#This Row],[Столбец13]]+#REF!</f>
        <v>#REF!</v>
      </c>
      <c r="U10" s="27"/>
    </row>
    <row r="11" spans="1:21" ht="15.75" x14ac:dyDescent="0.25">
      <c r="A11" s="28"/>
      <c r="B11" s="15"/>
      <c r="C11" s="31"/>
      <c r="D11" s="21"/>
      <c r="E11" s="94"/>
      <c r="F11" s="8"/>
      <c r="G11" s="17">
        <v>8.667824074074075E-2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8">
        <f>Таблица156789210234568141617192021[[#This Row],[Столбец5]]+Таблица156789210234568141617192021[[#This Row],[Столбец6]]+Таблица156789210234568141617192021[[#This Row],[Столбец7]]+Таблица156789210234568141617192021[[#This Row],[Столбец8]]+Таблица156789210234568141617192021[[#This Row],[Столбец9]]+Таблица156789210234568141617192021[[#This Row],[Столбец10]]+Таблица156789210234568141617192021[[#This Row],[Столбец105]]+Таблица156789210234568141617192021[[#This Row],[Столбец104]]+Таблица156789210234568141617192021[[#This Row],[Столбец103]]+Таблица156789210234568141617192021[[#This Row],[Столбец102]]+Таблица156789210234568141617192021[[#This Row],[Столбец11]]</f>
        <v>8.667824074074075E-2</v>
      </c>
      <c r="S11" s="60">
        <f>SUM(G11:R11)</f>
        <v>0.1733564814814815</v>
      </c>
      <c r="T11" s="9" t="e">
        <f>Таблица156789210234568141617192021[[#This Row],[Столбец13]]+#REF!</f>
        <v>#REF!</v>
      </c>
      <c r="U11" s="27">
        <v>3</v>
      </c>
    </row>
    <row r="12" spans="1:21" ht="15.75" x14ac:dyDescent="0.25">
      <c r="A12" s="26">
        <v>3</v>
      </c>
      <c r="B12" s="20" t="s">
        <v>118</v>
      </c>
      <c r="C12" s="31">
        <v>1991</v>
      </c>
      <c r="D12" s="21"/>
      <c r="E12" s="94"/>
      <c r="F12" s="8"/>
      <c r="G12" s="17">
        <v>0</v>
      </c>
      <c r="H12" s="10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8">
        <f>Таблица156789210234568141617192021[[#This Row],[Столбец5]]+Таблица156789210234568141617192021[[#This Row],[Столбец6]]+Таблица156789210234568141617192021[[#This Row],[Столбец7]]+Таблица156789210234568141617192021[[#This Row],[Столбец8]]+Таблица156789210234568141617192021[[#This Row],[Столбец9]]+Таблица156789210234568141617192021[[#This Row],[Столбец10]]+Таблица156789210234568141617192021[[#This Row],[Столбец105]]+Таблица156789210234568141617192021[[#This Row],[Столбец104]]+Таблица156789210234568141617192021[[#This Row],[Столбец103]]+Таблица156789210234568141617192021[[#This Row],[Столбец102]]+Таблица156789210234568141617192021[[#This Row],[Столбец11]]</f>
        <v>0</v>
      </c>
      <c r="S12" s="60">
        <f t="shared" si="0"/>
        <v>0</v>
      </c>
      <c r="T12" s="9" t="e">
        <f>Таблица156789210234568141617192021[[#This Row],[Столбец13]]+#REF!</f>
        <v>#REF!</v>
      </c>
      <c r="U12" s="27"/>
    </row>
    <row r="13" spans="1:21" ht="15.75" x14ac:dyDescent="0.25">
      <c r="A13" s="26"/>
      <c r="B13" s="20"/>
      <c r="C13" s="31"/>
      <c r="D13" s="21"/>
      <c r="E13" s="94"/>
      <c r="F13" s="8"/>
      <c r="G13" s="17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8">
        <f>Таблица156789210234568141617192021[[#This Row],[Столбец5]]+Таблица156789210234568141617192021[[#This Row],[Столбец6]]+Таблица156789210234568141617192021[[#This Row],[Столбец7]]+Таблица156789210234568141617192021[[#This Row],[Столбец8]]+Таблица156789210234568141617192021[[#This Row],[Столбец9]]+Таблица156789210234568141617192021[[#This Row],[Столбец10]]+Таблица156789210234568141617192021[[#This Row],[Столбец105]]+Таблица156789210234568141617192021[[#This Row],[Столбец104]]+Таблица156789210234568141617192021[[#This Row],[Столбец103]]+Таблица156789210234568141617192021[[#This Row],[Столбец102]]+Таблица156789210234568141617192021[[#This Row],[Столбец11]]</f>
        <v>0</v>
      </c>
      <c r="S13" s="60">
        <f>SUM(G13:R13)</f>
        <v>0</v>
      </c>
      <c r="T13" s="9" t="e">
        <f>Таблица156789210234568141617192021[[#This Row],[Столбец13]]+#REF!</f>
        <v>#REF!</v>
      </c>
      <c r="U13" s="27"/>
    </row>
    <row r="14" spans="1:21" ht="15.75" x14ac:dyDescent="0.25">
      <c r="A14" s="28">
        <v>4</v>
      </c>
      <c r="B14" s="15" t="s">
        <v>124</v>
      </c>
      <c r="C14" s="31">
        <v>2004</v>
      </c>
      <c r="D14" s="19"/>
      <c r="E14" s="94">
        <v>9990</v>
      </c>
      <c r="F14" s="8"/>
      <c r="G14" s="17">
        <v>7.03125E-2</v>
      </c>
      <c r="H14" s="10">
        <v>1.3888888888888889E-3</v>
      </c>
      <c r="I14" s="11">
        <v>0</v>
      </c>
      <c r="J14" s="11">
        <v>0</v>
      </c>
      <c r="K14" s="11">
        <v>1.3888888888888889E-3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8">
        <f>Таблица156789210234568141617192021[[#This Row],[Столбец5]]+Таблица156789210234568141617192021[[#This Row],[Столбец6]]+Таблица156789210234568141617192021[[#This Row],[Столбец7]]+Таблица156789210234568141617192021[[#This Row],[Столбец8]]+Таблица156789210234568141617192021[[#This Row],[Столбец9]]+Таблица156789210234568141617192021[[#This Row],[Столбец10]]+Таблица156789210234568141617192021[[#This Row],[Столбец105]]+Таблица156789210234568141617192021[[#This Row],[Столбец104]]+Таблица156789210234568141617192021[[#This Row],[Столбец103]]+Таблица156789210234568141617192021[[#This Row],[Столбец102]]+Таблица156789210234568141617192021[[#This Row],[Столбец11]]</f>
        <v>7.3090277777777768E-2</v>
      </c>
      <c r="S14" s="60">
        <f t="shared" si="0"/>
        <v>0.14618055555555554</v>
      </c>
      <c r="T14" s="9" t="e">
        <f>Таблица156789210234568141617192021[[#This Row],[Столбец13]]+#REF!</f>
        <v>#REF!</v>
      </c>
      <c r="U14" s="27"/>
    </row>
    <row r="15" spans="1:21" ht="15.75" x14ac:dyDescent="0.25">
      <c r="A15" s="66"/>
      <c r="B15" s="67"/>
      <c r="C15" s="34"/>
      <c r="D15" s="68"/>
      <c r="E15" s="36"/>
      <c r="F15" s="8"/>
      <c r="G15" s="38">
        <v>6.6666666666666666E-2</v>
      </c>
      <c r="H15" s="39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1.3888888888888889E-3</v>
      </c>
      <c r="Q15" s="40">
        <v>0</v>
      </c>
      <c r="R15" s="18">
        <f>Таблица156789210234568141617192021[[#This Row],[Столбец5]]+Таблица156789210234568141617192021[[#This Row],[Столбец6]]+Таблица156789210234568141617192021[[#This Row],[Столбец7]]+Таблица156789210234568141617192021[[#This Row],[Столбец8]]+Таблица156789210234568141617192021[[#This Row],[Столбец9]]+Таблица156789210234568141617192021[[#This Row],[Столбец10]]+Таблица156789210234568141617192021[[#This Row],[Столбец105]]+Таблица156789210234568141617192021[[#This Row],[Столбец104]]+Таблица156789210234568141617192021[[#This Row],[Столбец103]]+Таблица156789210234568141617192021[[#This Row],[Столбец102]]+Таблица156789210234568141617192021[[#This Row],[Столбец11]]</f>
        <v>6.805555555555555E-2</v>
      </c>
      <c r="S15" s="61">
        <f>SUM(G15:R15)</f>
        <v>0.1361111111111111</v>
      </c>
      <c r="T15" s="37" t="e">
        <f>Таблица156789210234568141617192021[[#This Row],[Столбец13]]+#REF!</f>
        <v>#REF!</v>
      </c>
      <c r="U15" s="43">
        <v>1</v>
      </c>
    </row>
    <row r="16" spans="1:21" ht="16.5" thickBot="1" x14ac:dyDescent="0.3">
      <c r="A16" s="49">
        <v>5</v>
      </c>
      <c r="B16" s="50" t="s">
        <v>125</v>
      </c>
      <c r="C16" s="34">
        <v>2003</v>
      </c>
      <c r="D16" s="35"/>
      <c r="E16" s="36"/>
      <c r="F16" s="8"/>
      <c r="G16" s="38">
        <v>0</v>
      </c>
      <c r="H16" s="39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18">
        <f>Таблица156789210234568141617192021[[#This Row],[Столбец5]]+Таблица156789210234568141617192021[[#This Row],[Столбец6]]+Таблица156789210234568141617192021[[#This Row],[Столбец7]]+Таблица156789210234568141617192021[[#This Row],[Столбец8]]+Таблица156789210234568141617192021[[#This Row],[Столбец9]]+Таблица156789210234568141617192021[[#This Row],[Столбец10]]+Таблица156789210234568141617192021[[#This Row],[Столбец105]]+Таблица156789210234568141617192021[[#This Row],[Столбец104]]+Таблица156789210234568141617192021[[#This Row],[Столбец103]]+Таблица156789210234568141617192021[[#This Row],[Столбец102]]+Таблица156789210234568141617192021[[#This Row],[Столбец11]]</f>
        <v>0</v>
      </c>
      <c r="S16" s="61">
        <f t="shared" si="0"/>
        <v>0</v>
      </c>
      <c r="T16" s="52" t="e">
        <f>Таблица156789210234568141617192021[[#This Row],[Столбец13]]+#REF!</f>
        <v>#REF!</v>
      </c>
      <c r="U16" s="53"/>
    </row>
    <row r="17" spans="1:21" ht="16.5" thickBot="1" x14ac:dyDescent="0.3">
      <c r="A17" s="46">
        <v>6</v>
      </c>
      <c r="B17" s="47"/>
      <c r="C17" s="31"/>
      <c r="D17" s="21"/>
      <c r="E17" s="8"/>
      <c r="F17" s="8"/>
      <c r="G17" s="17">
        <v>0</v>
      </c>
      <c r="H17" s="10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8">
        <f>Таблица156789210234568141617192021[[#This Row],[Столбец5]]+Таблица156789210234568141617192021[[#This Row],[Столбец6]]+Таблица156789210234568141617192021[[#This Row],[Столбец7]]+Таблица156789210234568141617192021[[#This Row],[Столбец8]]+Таблица156789210234568141617192021[[#This Row],[Столбец9]]+Таблица156789210234568141617192021[[#This Row],[Столбец10]]+Таблица156789210234568141617192021[[#This Row],[Столбец105]]+Таблица156789210234568141617192021[[#This Row],[Столбец104]]+Таблица156789210234568141617192021[[#This Row],[Столбец103]]+Таблица156789210234568141617192021[[#This Row],[Столбец102]]+Таблица156789210234568141617192021[[#This Row],[Столбец11]]</f>
        <v>0</v>
      </c>
      <c r="S17" s="60">
        <f t="shared" si="0"/>
        <v>0</v>
      </c>
      <c r="T17" s="33" t="e">
        <f>Таблица156789210234568141617192021[[#This Row],[Столбец13]]+#REF!</f>
        <v>#REF!</v>
      </c>
      <c r="U17" s="45"/>
    </row>
    <row r="18" spans="1:21" ht="15.75" x14ac:dyDescent="0.25">
      <c r="A18" s="26">
        <v>7</v>
      </c>
      <c r="B18" s="20"/>
      <c r="C18" s="31"/>
      <c r="D18" s="21"/>
      <c r="E18" s="8"/>
      <c r="F18" s="9"/>
      <c r="G18" s="17">
        <v>0</v>
      </c>
      <c r="H18" s="10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8">
        <f>Таблица156789210234568141617192021[[#This Row],[Столбец5]]+Таблица156789210234568141617192021[[#This Row],[Столбец6]]+Таблица156789210234568141617192021[[#This Row],[Столбец7]]+Таблица156789210234568141617192021[[#This Row],[Столбец8]]+Таблица156789210234568141617192021[[#This Row],[Столбец9]]+Таблица156789210234568141617192021[[#This Row],[Столбец10]]+Таблица156789210234568141617192021[[#This Row],[Столбец105]]+Таблица156789210234568141617192021[[#This Row],[Столбец104]]+Таблица156789210234568141617192021[[#This Row],[Столбец103]]+Таблица156789210234568141617192021[[#This Row],[Столбец102]]+Таблица156789210234568141617192021[[#This Row],[Столбец11]]</f>
        <v>0</v>
      </c>
      <c r="S18" s="60">
        <f t="shared" si="0"/>
        <v>0</v>
      </c>
      <c r="T18" s="9" t="e">
        <f>Таблица156789210234568141617192021[[#This Row],[Столбец13]]+#REF!</f>
        <v>#REF!</v>
      </c>
      <c r="U18" s="43"/>
    </row>
    <row r="19" spans="1:21" ht="15.75" x14ac:dyDescent="0.25">
      <c r="A19" s="46">
        <v>8</v>
      </c>
      <c r="B19" s="48"/>
      <c r="C19" s="44"/>
      <c r="D19" s="32"/>
      <c r="E19" s="8"/>
      <c r="F19" s="9"/>
      <c r="G19" s="17">
        <v>0</v>
      </c>
      <c r="H19" s="10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8">
        <f>Таблица156789210234568141617192021[[#This Row],[Столбец5]]+Таблица156789210234568141617192021[[#This Row],[Столбец6]]+Таблица156789210234568141617192021[[#This Row],[Столбец7]]+Таблица156789210234568141617192021[[#This Row],[Столбец8]]+Таблица156789210234568141617192021[[#This Row],[Столбец9]]+Таблица156789210234568141617192021[[#This Row],[Столбец10]]+Таблица156789210234568141617192021[[#This Row],[Столбец105]]+Таблица156789210234568141617192021[[#This Row],[Столбец104]]+Таблица156789210234568141617192021[[#This Row],[Столбец103]]+Таблица156789210234568141617192021[[#This Row],[Столбец102]]+Таблица156789210234568141617192021[[#This Row],[Столбец11]]</f>
        <v>0</v>
      </c>
      <c r="S19" s="60">
        <f t="shared" si="0"/>
        <v>0</v>
      </c>
      <c r="T19" s="9" t="e">
        <f>Таблица156789210234568141617192021[[#This Row],[Столбец13]]+#REF!</f>
        <v>#REF!</v>
      </c>
      <c r="U19" s="27"/>
    </row>
    <row r="20" spans="1:21" ht="15.75" x14ac:dyDescent="0.25">
      <c r="A20" s="26">
        <v>9</v>
      </c>
      <c r="B20" s="51"/>
      <c r="C20" s="31"/>
      <c r="D20" s="21"/>
      <c r="E20" s="16"/>
      <c r="F20" s="14"/>
      <c r="G20" s="17">
        <v>0</v>
      </c>
      <c r="H20" s="10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8">
        <f>Таблица156789210234568141617192021[[#This Row],[Столбец5]]+Таблица156789210234568141617192021[[#This Row],[Столбец6]]+Таблица156789210234568141617192021[[#This Row],[Столбец7]]+Таблица156789210234568141617192021[[#This Row],[Столбец8]]+Таблица156789210234568141617192021[[#This Row],[Столбец9]]+Таблица156789210234568141617192021[[#This Row],[Столбец10]]+Таблица156789210234568141617192021[[#This Row],[Столбец105]]+Таблица156789210234568141617192021[[#This Row],[Столбец104]]+Таблица156789210234568141617192021[[#This Row],[Столбец103]]+Таблица156789210234568141617192021[[#This Row],[Столбец102]]+Таблица156789210234568141617192021[[#This Row],[Столбец11]]</f>
        <v>0</v>
      </c>
      <c r="S20" s="60">
        <f t="shared" si="0"/>
        <v>0</v>
      </c>
      <c r="T20" s="14"/>
      <c r="U20" s="29"/>
    </row>
    <row r="21" spans="1:21" ht="15.75" x14ac:dyDescent="0.25">
      <c r="A21" s="46">
        <v>10</v>
      </c>
      <c r="B21" s="47"/>
      <c r="C21" s="19"/>
      <c r="D21" s="21"/>
      <c r="E21" s="8"/>
      <c r="F21" s="9"/>
      <c r="G21" s="17">
        <v>0</v>
      </c>
      <c r="H21" s="10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8">
        <f>Таблица156789210234568141617192021[[#This Row],[Столбец5]]+Таблица156789210234568141617192021[[#This Row],[Столбец6]]+Таблица156789210234568141617192021[[#This Row],[Столбец7]]+Таблица156789210234568141617192021[[#This Row],[Столбец8]]+Таблица156789210234568141617192021[[#This Row],[Столбец9]]+Таблица156789210234568141617192021[[#This Row],[Столбец10]]+Таблица156789210234568141617192021[[#This Row],[Столбец105]]+Таблица156789210234568141617192021[[#This Row],[Столбец104]]+Таблица156789210234568141617192021[[#This Row],[Столбец103]]+Таблица156789210234568141617192021[[#This Row],[Столбец102]]+Таблица156789210234568141617192021[[#This Row],[Столбец11]]</f>
        <v>0</v>
      </c>
      <c r="S21" s="60">
        <f t="shared" si="0"/>
        <v>0</v>
      </c>
      <c r="T21" s="14" t="e">
        <f>Таблица156789210234568141617192021[[#This Row],[Столбец13]]+#REF!</f>
        <v>#REF!</v>
      </c>
      <c r="U21" s="54"/>
    </row>
    <row r="22" spans="1:21" ht="15.75" x14ac:dyDescent="0.25">
      <c r="A22" s="26">
        <v>11</v>
      </c>
      <c r="B22" s="20"/>
      <c r="C22" s="8"/>
      <c r="D22" s="21"/>
      <c r="E22" s="8"/>
      <c r="F22" s="9"/>
      <c r="G22" s="17">
        <v>0</v>
      </c>
      <c r="H22" s="10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8">
        <f>Таблица156789210234568141617192021[[#This Row],[Столбец5]]+Таблица156789210234568141617192021[[#This Row],[Столбец6]]+Таблица156789210234568141617192021[[#This Row],[Столбец7]]+Таблица156789210234568141617192021[[#This Row],[Столбец8]]+Таблица156789210234568141617192021[[#This Row],[Столбец9]]+Таблица156789210234568141617192021[[#This Row],[Столбец10]]+Таблица156789210234568141617192021[[#This Row],[Столбец105]]+Таблица156789210234568141617192021[[#This Row],[Столбец104]]+Таблица156789210234568141617192021[[#This Row],[Столбец103]]+Таблица156789210234568141617192021[[#This Row],[Столбец102]]+Таблица156789210234568141617192021[[#This Row],[Столбец11]]</f>
        <v>0</v>
      </c>
      <c r="S22" s="60">
        <f t="shared" si="0"/>
        <v>0</v>
      </c>
      <c r="T22" s="14" t="e">
        <f>Таблица156789210234568141617192021[[#This Row],[Столбец13]]+#REF!</f>
        <v>#REF!</v>
      </c>
      <c r="U22" s="54"/>
    </row>
    <row r="23" spans="1:21" ht="15.75" x14ac:dyDescent="0.25">
      <c r="A23" s="46">
        <v>12</v>
      </c>
      <c r="B23" s="59"/>
      <c r="C23" s="19"/>
      <c r="D23" s="19"/>
      <c r="E23" s="8"/>
      <c r="F23" s="9"/>
      <c r="G23" s="17">
        <v>0</v>
      </c>
      <c r="H23" s="10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8">
        <f>Таблица156789210234568141617192021[[#This Row],[Столбец5]]+Таблица156789210234568141617192021[[#This Row],[Столбец6]]+Таблица156789210234568141617192021[[#This Row],[Столбец7]]+Таблица156789210234568141617192021[[#This Row],[Столбец8]]+Таблица156789210234568141617192021[[#This Row],[Столбец9]]+Таблица156789210234568141617192021[[#This Row],[Столбец10]]+Таблица156789210234568141617192021[[#This Row],[Столбец105]]+Таблица156789210234568141617192021[[#This Row],[Столбец104]]+Таблица156789210234568141617192021[[#This Row],[Столбец103]]+Таблица156789210234568141617192021[[#This Row],[Столбец102]]+Таблица156789210234568141617192021[[#This Row],[Столбец11]]</f>
        <v>0</v>
      </c>
      <c r="S23" s="60">
        <f t="shared" si="0"/>
        <v>0</v>
      </c>
      <c r="T23" s="14" t="e">
        <f>Таблица156789210234568141617192021[[#This Row],[Столбец13]]+#REF!</f>
        <v>#REF!</v>
      </c>
      <c r="U23" s="29"/>
    </row>
    <row r="24" spans="1:21" ht="15.75" x14ac:dyDescent="0.25">
      <c r="A24" s="26">
        <v>13</v>
      </c>
      <c r="B24" s="20"/>
      <c r="C24" s="31"/>
      <c r="D24" s="30"/>
      <c r="E24" s="8"/>
      <c r="F24" s="9"/>
      <c r="G24" s="17">
        <v>0</v>
      </c>
      <c r="H24" s="10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8">
        <f>Таблица156789210234568141617192021[[#This Row],[Столбец5]]+Таблица156789210234568141617192021[[#This Row],[Столбец6]]+Таблица156789210234568141617192021[[#This Row],[Столбец7]]+Таблица156789210234568141617192021[[#This Row],[Столбец8]]+Таблица156789210234568141617192021[[#This Row],[Столбец9]]+Таблица156789210234568141617192021[[#This Row],[Столбец10]]+Таблица156789210234568141617192021[[#This Row],[Столбец105]]+Таблица156789210234568141617192021[[#This Row],[Столбец104]]+Таблица156789210234568141617192021[[#This Row],[Столбец103]]+Таблица156789210234568141617192021[[#This Row],[Столбец102]]+Таблица156789210234568141617192021[[#This Row],[Столбец11]]</f>
        <v>0</v>
      </c>
      <c r="S24" s="60">
        <f t="shared" si="0"/>
        <v>0</v>
      </c>
      <c r="T24" s="14"/>
      <c r="U24" s="29"/>
    </row>
    <row r="25" spans="1:21" x14ac:dyDescent="0.25">
      <c r="C25" s="1" t="s">
        <v>32</v>
      </c>
    </row>
    <row r="26" spans="1:21" x14ac:dyDescent="0.25">
      <c r="C26" s="1" t="s">
        <v>33</v>
      </c>
    </row>
  </sheetData>
  <mergeCells count="4">
    <mergeCell ref="B2:S2"/>
    <mergeCell ref="C3:R3"/>
    <mergeCell ref="C4:U4"/>
    <mergeCell ref="A5:U5"/>
  </mergeCells>
  <pageMargins left="0.11811023622047245" right="0.11811023622047245" top="0.35433070866141736" bottom="0.15748031496062992" header="0" footer="0"/>
  <pageSetup paperSize="9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U22"/>
  <sheetViews>
    <sheetView zoomScaleNormal="80" zoomScaleSheetLayoutView="100" workbookViewId="0">
      <selection activeCell="D8" sqref="D8"/>
    </sheetView>
  </sheetViews>
  <sheetFormatPr defaultColWidth="8.5703125" defaultRowHeight="15" x14ac:dyDescent="0.25"/>
  <cols>
    <col min="1" max="1" width="4" style="1" customWidth="1"/>
    <col min="2" max="2" width="20.5703125" style="1" customWidth="1"/>
    <col min="3" max="3" width="10.28515625" style="1" customWidth="1"/>
    <col min="4" max="4" width="6.42578125" style="1" customWidth="1"/>
    <col min="5" max="5" width="6" style="1" customWidth="1"/>
    <col min="6" max="6" width="14" style="1" customWidth="1"/>
    <col min="7" max="7" width="8.28515625" style="1" customWidth="1"/>
    <col min="8" max="9" width="6.7109375" style="1" customWidth="1"/>
    <col min="10" max="10" width="7" style="1" customWidth="1"/>
    <col min="11" max="11" width="6.5703125" style="1" customWidth="1"/>
    <col min="12" max="16" width="6.7109375" style="1" customWidth="1"/>
    <col min="17" max="17" width="6.85546875" style="1" customWidth="1"/>
    <col min="18" max="18" width="8.28515625" style="1" customWidth="1"/>
    <col min="19" max="19" width="0.140625" style="1" hidden="1" customWidth="1"/>
    <col min="20" max="20" width="2.85546875" style="1" hidden="1" customWidth="1"/>
    <col min="21" max="21" width="7.140625" style="1" customWidth="1"/>
    <col min="22" max="16384" width="8.5703125" style="1"/>
  </cols>
  <sheetData>
    <row r="1" spans="1:21" x14ac:dyDescent="0.25">
      <c r="R1" s="2"/>
      <c r="S1" s="2"/>
      <c r="T1" s="2"/>
      <c r="U1" s="2"/>
    </row>
    <row r="2" spans="1:21" ht="19.5" customHeight="1" x14ac:dyDescent="0.35">
      <c r="B2" s="105" t="s">
        <v>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56"/>
      <c r="U2" s="56"/>
    </row>
    <row r="3" spans="1:21" ht="19.5" customHeight="1" x14ac:dyDescent="0.35">
      <c r="B3" s="58"/>
      <c r="C3" s="106" t="s">
        <v>40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58"/>
      <c r="T3" s="56"/>
      <c r="U3" s="56"/>
    </row>
    <row r="4" spans="1:21" ht="15.75" x14ac:dyDescent="0.25">
      <c r="C4" s="107" t="s">
        <v>41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6.5" thickBot="1" x14ac:dyDescent="0.3">
      <c r="A5" s="108" t="s">
        <v>45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ht="54.75" customHeight="1" thickBot="1" x14ac:dyDescent="0.3">
      <c r="A6" s="22" t="s">
        <v>9</v>
      </c>
      <c r="B6" s="3" t="s">
        <v>10</v>
      </c>
      <c r="C6" s="23" t="s">
        <v>34</v>
      </c>
      <c r="D6" s="3" t="s">
        <v>35</v>
      </c>
      <c r="E6" s="4" t="s">
        <v>11</v>
      </c>
      <c r="F6" s="3" t="s">
        <v>12</v>
      </c>
      <c r="G6" s="4" t="s">
        <v>7</v>
      </c>
      <c r="H6" s="5" t="s">
        <v>0</v>
      </c>
      <c r="I6" s="6" t="s">
        <v>1</v>
      </c>
      <c r="J6" s="5" t="s">
        <v>2</v>
      </c>
      <c r="K6" s="6" t="s">
        <v>3</v>
      </c>
      <c r="L6" s="5" t="s">
        <v>4</v>
      </c>
      <c r="M6" s="5" t="s">
        <v>5</v>
      </c>
      <c r="N6" s="5" t="s">
        <v>53</v>
      </c>
      <c r="O6" s="5" t="s">
        <v>54</v>
      </c>
      <c r="P6" s="5" t="s">
        <v>55</v>
      </c>
      <c r="Q6" s="6" t="s">
        <v>56</v>
      </c>
      <c r="R6" s="6" t="s">
        <v>13</v>
      </c>
      <c r="S6" s="6" t="s">
        <v>6</v>
      </c>
      <c r="T6" s="3"/>
      <c r="U6" s="7" t="s">
        <v>39</v>
      </c>
    </row>
    <row r="7" spans="1:21" hidden="1" x14ac:dyDescent="0.25">
      <c r="A7" s="24" t="s">
        <v>15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52</v>
      </c>
      <c r="N7" s="1" t="s">
        <v>51</v>
      </c>
      <c r="O7" s="1" t="s">
        <v>50</v>
      </c>
      <c r="P7" s="1" t="s">
        <v>49</v>
      </c>
      <c r="Q7" s="1" t="s">
        <v>25</v>
      </c>
      <c r="R7" s="1" t="s">
        <v>26</v>
      </c>
      <c r="S7" s="1" t="s">
        <v>27</v>
      </c>
      <c r="T7" s="1" t="s">
        <v>30</v>
      </c>
      <c r="U7" s="25" t="s">
        <v>31</v>
      </c>
    </row>
    <row r="8" spans="1:21" ht="15.75" x14ac:dyDescent="0.25">
      <c r="A8" s="26">
        <v>1</v>
      </c>
      <c r="B8" s="20" t="s">
        <v>118</v>
      </c>
      <c r="C8" s="44">
        <v>33558</v>
      </c>
      <c r="D8" s="21"/>
      <c r="E8" s="8"/>
      <c r="F8" s="9"/>
      <c r="G8" s="17">
        <v>0</v>
      </c>
      <c r="H8" s="10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8">
        <f>Таблица156789210234568[[#This Row],[Столбец5]]+Таблица156789210234568[[#This Row],[Столбец6]]+Таблица156789210234568[[#This Row],[Столбец7]]+Таблица156789210234568[[#This Row],[Столбец8]]+Таблица156789210234568[[#This Row],[Столбец9]]+Таблица156789210234568[[#This Row],[Столбец10]]+Таблица156789210234568[[#This Row],[Столбец105]]+Таблица156789210234568[[#This Row],[Столбец104]]+Таблица156789210234568[[#This Row],[Столбец103]]+Таблица156789210234568[[#This Row],[Столбец102]]+Таблица156789210234568[[#This Row],[Столбец11]]</f>
        <v>0</v>
      </c>
      <c r="S8" s="60">
        <f t="shared" ref="S8:S20" si="0">SUM(G8:R8)</f>
        <v>0</v>
      </c>
      <c r="T8" s="9" t="e">
        <f>Таблица156789210234568[[#This Row],[Столбец13]]+#REF!</f>
        <v>#REF!</v>
      </c>
      <c r="U8" s="27"/>
    </row>
    <row r="9" spans="1:21" ht="15.75" x14ac:dyDescent="0.25">
      <c r="A9" s="28">
        <v>2</v>
      </c>
      <c r="B9" s="15"/>
      <c r="C9" s="44"/>
      <c r="D9" s="21"/>
      <c r="E9" s="8"/>
      <c r="F9" s="9"/>
      <c r="G9" s="17">
        <v>0</v>
      </c>
      <c r="H9" s="10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8">
        <f>Таблица156789210234568[[#This Row],[Столбец5]]+Таблица156789210234568[[#This Row],[Столбец6]]+Таблица156789210234568[[#This Row],[Столбец7]]+Таблица156789210234568[[#This Row],[Столбец8]]+Таблица156789210234568[[#This Row],[Столбец9]]+Таблица156789210234568[[#This Row],[Столбец10]]+Таблица156789210234568[[#This Row],[Столбец105]]+Таблица156789210234568[[#This Row],[Столбец104]]+Таблица156789210234568[[#This Row],[Столбец103]]+Таблица156789210234568[[#This Row],[Столбец102]]+Таблица156789210234568[[#This Row],[Столбец11]]</f>
        <v>0</v>
      </c>
      <c r="S9" s="60">
        <f t="shared" si="0"/>
        <v>0</v>
      </c>
      <c r="T9" s="9" t="e">
        <f>Таблица156789210234568[[#This Row],[Столбец13]]+#REF!</f>
        <v>#REF!</v>
      </c>
      <c r="U9" s="27"/>
    </row>
    <row r="10" spans="1:21" ht="15.75" x14ac:dyDescent="0.25">
      <c r="A10" s="26">
        <v>3</v>
      </c>
      <c r="B10" s="20"/>
      <c r="C10" s="31"/>
      <c r="D10" s="21"/>
      <c r="E10" s="8"/>
      <c r="F10" s="9"/>
      <c r="G10" s="17">
        <v>0</v>
      </c>
      <c r="H10" s="10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8">
        <f>Таблица156789210234568[[#This Row],[Столбец5]]+Таблица156789210234568[[#This Row],[Столбец6]]+Таблица156789210234568[[#This Row],[Столбец7]]+Таблица156789210234568[[#This Row],[Столбец8]]+Таблица156789210234568[[#This Row],[Столбец9]]+Таблица156789210234568[[#This Row],[Столбец10]]+Таблица156789210234568[[#This Row],[Столбец105]]+Таблица156789210234568[[#This Row],[Столбец104]]+Таблица156789210234568[[#This Row],[Столбец103]]+Таблица156789210234568[[#This Row],[Столбец102]]+Таблица156789210234568[[#This Row],[Столбец11]]</f>
        <v>0</v>
      </c>
      <c r="S10" s="60">
        <f t="shared" si="0"/>
        <v>0</v>
      </c>
      <c r="T10" s="9" t="e">
        <f>Таблица156789210234568[[#This Row],[Столбец13]]+#REF!</f>
        <v>#REF!</v>
      </c>
      <c r="U10" s="27"/>
    </row>
    <row r="11" spans="1:21" ht="15.75" x14ac:dyDescent="0.25">
      <c r="A11" s="28">
        <v>4</v>
      </c>
      <c r="B11" s="15"/>
      <c r="C11" s="31"/>
      <c r="D11" s="19"/>
      <c r="E11" s="8"/>
      <c r="F11" s="9"/>
      <c r="G11" s="17">
        <v>0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8">
        <f>Таблица156789210234568[[#This Row],[Столбец5]]+Таблица156789210234568[[#This Row],[Столбец6]]+Таблица156789210234568[[#This Row],[Столбец7]]+Таблица156789210234568[[#This Row],[Столбец8]]+Таблица156789210234568[[#This Row],[Столбец9]]+Таблица156789210234568[[#This Row],[Столбец10]]+Таблица156789210234568[[#This Row],[Столбец105]]+Таблица156789210234568[[#This Row],[Столбец104]]+Таблица156789210234568[[#This Row],[Столбец103]]+Таблица156789210234568[[#This Row],[Столбец102]]+Таблица156789210234568[[#This Row],[Столбец11]]</f>
        <v>0</v>
      </c>
      <c r="S11" s="60">
        <f t="shared" si="0"/>
        <v>0</v>
      </c>
      <c r="T11" s="9" t="e">
        <f>Таблица156789210234568[[#This Row],[Столбец13]]+#REF!</f>
        <v>#REF!</v>
      </c>
      <c r="U11" s="27"/>
    </row>
    <row r="12" spans="1:21" ht="16.5" thickBot="1" x14ac:dyDescent="0.3">
      <c r="A12" s="49">
        <v>5</v>
      </c>
      <c r="B12" s="50"/>
      <c r="C12" s="34"/>
      <c r="D12" s="35"/>
      <c r="E12" s="36"/>
      <c r="F12" s="37"/>
      <c r="G12" s="38">
        <v>0</v>
      </c>
      <c r="H12" s="39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18">
        <f>Таблица156789210234568[[#This Row],[Столбец5]]+Таблица156789210234568[[#This Row],[Столбец6]]+Таблица156789210234568[[#This Row],[Столбец7]]+Таблица156789210234568[[#This Row],[Столбец8]]+Таблица156789210234568[[#This Row],[Столбец9]]+Таблица156789210234568[[#This Row],[Столбец10]]+Таблица156789210234568[[#This Row],[Столбец105]]+Таблица156789210234568[[#This Row],[Столбец104]]+Таблица156789210234568[[#This Row],[Столбец103]]+Таблица156789210234568[[#This Row],[Столбец102]]+Таблица156789210234568[[#This Row],[Столбец11]]</f>
        <v>0</v>
      </c>
      <c r="S12" s="61">
        <f t="shared" si="0"/>
        <v>0</v>
      </c>
      <c r="T12" s="52" t="e">
        <f>Таблица156789210234568[[#This Row],[Столбец13]]+#REF!</f>
        <v>#REF!</v>
      </c>
      <c r="U12" s="53"/>
    </row>
    <row r="13" spans="1:21" ht="16.5" thickBot="1" x14ac:dyDescent="0.3">
      <c r="A13" s="46">
        <v>6</v>
      </c>
      <c r="B13" s="47"/>
      <c r="C13" s="31"/>
      <c r="D13" s="21"/>
      <c r="E13" s="8"/>
      <c r="F13" s="9"/>
      <c r="G13" s="17">
        <v>0</v>
      </c>
      <c r="H13" s="10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8">
        <f>Таблица156789210234568[[#This Row],[Столбец5]]+Таблица156789210234568[[#This Row],[Столбец6]]+Таблица156789210234568[[#This Row],[Столбец7]]+Таблица156789210234568[[#This Row],[Столбец8]]+Таблица156789210234568[[#This Row],[Столбец9]]+Таблица156789210234568[[#This Row],[Столбец10]]+Таблица156789210234568[[#This Row],[Столбец105]]+Таблица156789210234568[[#This Row],[Столбец104]]+Таблица156789210234568[[#This Row],[Столбец103]]+Таблица156789210234568[[#This Row],[Столбец102]]+Таблица156789210234568[[#This Row],[Столбец11]]</f>
        <v>0</v>
      </c>
      <c r="S13" s="60">
        <f t="shared" si="0"/>
        <v>0</v>
      </c>
      <c r="T13" s="33" t="e">
        <f>Таблица156789210234568[[#This Row],[Столбец13]]+#REF!</f>
        <v>#REF!</v>
      </c>
      <c r="U13" s="45"/>
    </row>
    <row r="14" spans="1:21" ht="15.75" x14ac:dyDescent="0.25">
      <c r="A14" s="26">
        <v>7</v>
      </c>
      <c r="B14" s="20"/>
      <c r="C14" s="31"/>
      <c r="D14" s="21"/>
      <c r="E14" s="8"/>
      <c r="F14" s="9"/>
      <c r="G14" s="17">
        <v>0</v>
      </c>
      <c r="H14" s="10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8">
        <f>Таблица156789210234568[[#This Row],[Столбец5]]+Таблица156789210234568[[#This Row],[Столбец6]]+Таблица156789210234568[[#This Row],[Столбец7]]+Таблица156789210234568[[#This Row],[Столбец8]]+Таблица156789210234568[[#This Row],[Столбец9]]+Таблица156789210234568[[#This Row],[Столбец10]]+Таблица156789210234568[[#This Row],[Столбец105]]+Таблица156789210234568[[#This Row],[Столбец104]]+Таблица156789210234568[[#This Row],[Столбец103]]+Таблица156789210234568[[#This Row],[Столбец102]]+Таблица156789210234568[[#This Row],[Столбец11]]</f>
        <v>0</v>
      </c>
      <c r="S14" s="60">
        <f t="shared" si="0"/>
        <v>0</v>
      </c>
      <c r="T14" s="9" t="e">
        <f>Таблица156789210234568[[#This Row],[Столбец13]]+#REF!</f>
        <v>#REF!</v>
      </c>
      <c r="U14" s="43"/>
    </row>
    <row r="15" spans="1:21" ht="15.75" x14ac:dyDescent="0.25">
      <c r="A15" s="46">
        <v>8</v>
      </c>
      <c r="B15" s="48"/>
      <c r="C15" s="44"/>
      <c r="D15" s="32"/>
      <c r="E15" s="8"/>
      <c r="F15" s="9"/>
      <c r="G15" s="17">
        <v>0</v>
      </c>
      <c r="H15" s="10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8">
        <f>Таблица156789210234568[[#This Row],[Столбец5]]+Таблица156789210234568[[#This Row],[Столбец6]]+Таблица156789210234568[[#This Row],[Столбец7]]+Таблица156789210234568[[#This Row],[Столбец8]]+Таблица156789210234568[[#This Row],[Столбец9]]+Таблица156789210234568[[#This Row],[Столбец10]]+Таблица156789210234568[[#This Row],[Столбец105]]+Таблица156789210234568[[#This Row],[Столбец104]]+Таблица156789210234568[[#This Row],[Столбец103]]+Таблица156789210234568[[#This Row],[Столбец102]]+Таблица156789210234568[[#This Row],[Столбец11]]</f>
        <v>0</v>
      </c>
      <c r="S15" s="60">
        <f t="shared" si="0"/>
        <v>0</v>
      </c>
      <c r="T15" s="9" t="e">
        <f>Таблица156789210234568[[#This Row],[Столбец13]]+#REF!</f>
        <v>#REF!</v>
      </c>
      <c r="U15" s="27"/>
    </row>
    <row r="16" spans="1:21" ht="15.75" x14ac:dyDescent="0.25">
      <c r="A16" s="26">
        <v>9</v>
      </c>
      <c r="B16" s="51"/>
      <c r="C16" s="31"/>
      <c r="D16" s="21"/>
      <c r="E16" s="16"/>
      <c r="F16" s="14"/>
      <c r="G16" s="17">
        <v>0</v>
      </c>
      <c r="H16" s="10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8">
        <f>Таблица156789210234568[[#This Row],[Столбец5]]+Таблица156789210234568[[#This Row],[Столбец6]]+Таблица156789210234568[[#This Row],[Столбец7]]+Таблица156789210234568[[#This Row],[Столбец8]]+Таблица156789210234568[[#This Row],[Столбец9]]+Таблица156789210234568[[#This Row],[Столбец10]]+Таблица156789210234568[[#This Row],[Столбец105]]+Таблица156789210234568[[#This Row],[Столбец104]]+Таблица156789210234568[[#This Row],[Столбец103]]+Таблица156789210234568[[#This Row],[Столбец102]]+Таблица156789210234568[[#This Row],[Столбец11]]</f>
        <v>0</v>
      </c>
      <c r="S16" s="60">
        <f t="shared" si="0"/>
        <v>0</v>
      </c>
      <c r="T16" s="14"/>
      <c r="U16" s="29"/>
    </row>
    <row r="17" spans="1:21" ht="15.75" x14ac:dyDescent="0.25">
      <c r="A17" s="46">
        <v>10</v>
      </c>
      <c r="B17" s="47"/>
      <c r="C17" s="19"/>
      <c r="D17" s="21"/>
      <c r="E17" s="8"/>
      <c r="F17" s="9"/>
      <c r="G17" s="17">
        <v>0</v>
      </c>
      <c r="H17" s="10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8">
        <f>Таблица156789210234568[[#This Row],[Столбец5]]+Таблица156789210234568[[#This Row],[Столбец6]]+Таблица156789210234568[[#This Row],[Столбец7]]+Таблица156789210234568[[#This Row],[Столбец8]]+Таблица156789210234568[[#This Row],[Столбец9]]+Таблица156789210234568[[#This Row],[Столбец10]]+Таблица156789210234568[[#This Row],[Столбец105]]+Таблица156789210234568[[#This Row],[Столбец104]]+Таблица156789210234568[[#This Row],[Столбец103]]+Таблица156789210234568[[#This Row],[Столбец102]]+Таблица156789210234568[[#This Row],[Столбец11]]</f>
        <v>0</v>
      </c>
      <c r="S17" s="60">
        <f t="shared" si="0"/>
        <v>0</v>
      </c>
      <c r="T17" s="14" t="e">
        <f>Таблица156789210234568[[#This Row],[Столбец13]]+#REF!</f>
        <v>#REF!</v>
      </c>
      <c r="U17" s="54"/>
    </row>
    <row r="18" spans="1:21" ht="15.75" x14ac:dyDescent="0.25">
      <c r="A18" s="26">
        <v>11</v>
      </c>
      <c r="B18" s="20"/>
      <c r="C18" s="8"/>
      <c r="D18" s="21"/>
      <c r="E18" s="8"/>
      <c r="F18" s="9"/>
      <c r="G18" s="17">
        <v>0</v>
      </c>
      <c r="H18" s="10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8">
        <f>Таблица156789210234568[[#This Row],[Столбец5]]+Таблица156789210234568[[#This Row],[Столбец6]]+Таблица156789210234568[[#This Row],[Столбец7]]+Таблица156789210234568[[#This Row],[Столбец8]]+Таблица156789210234568[[#This Row],[Столбец9]]+Таблица156789210234568[[#This Row],[Столбец10]]+Таблица156789210234568[[#This Row],[Столбец105]]+Таблица156789210234568[[#This Row],[Столбец104]]+Таблица156789210234568[[#This Row],[Столбец103]]+Таблица156789210234568[[#This Row],[Столбец102]]+Таблица156789210234568[[#This Row],[Столбец11]]</f>
        <v>0</v>
      </c>
      <c r="S18" s="60">
        <f t="shared" si="0"/>
        <v>0</v>
      </c>
      <c r="T18" s="14" t="e">
        <f>Таблица156789210234568[[#This Row],[Столбец13]]+#REF!</f>
        <v>#REF!</v>
      </c>
      <c r="U18" s="54"/>
    </row>
    <row r="19" spans="1:21" ht="15.75" x14ac:dyDescent="0.25">
      <c r="A19" s="46">
        <v>12</v>
      </c>
      <c r="B19" s="59"/>
      <c r="C19" s="19"/>
      <c r="D19" s="19"/>
      <c r="E19" s="8"/>
      <c r="F19" s="9"/>
      <c r="G19" s="17">
        <v>0</v>
      </c>
      <c r="H19" s="10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8">
        <f>Таблица156789210234568[[#This Row],[Столбец5]]+Таблица156789210234568[[#This Row],[Столбец6]]+Таблица156789210234568[[#This Row],[Столбец7]]+Таблица156789210234568[[#This Row],[Столбец8]]+Таблица156789210234568[[#This Row],[Столбец9]]+Таблица156789210234568[[#This Row],[Столбец10]]+Таблица156789210234568[[#This Row],[Столбец105]]+Таблица156789210234568[[#This Row],[Столбец104]]+Таблица156789210234568[[#This Row],[Столбец103]]+Таблица156789210234568[[#This Row],[Столбец102]]+Таблица156789210234568[[#This Row],[Столбец11]]</f>
        <v>0</v>
      </c>
      <c r="S19" s="60">
        <f t="shared" si="0"/>
        <v>0</v>
      </c>
      <c r="T19" s="14" t="e">
        <f>Таблица156789210234568[[#This Row],[Столбец13]]+#REF!</f>
        <v>#REF!</v>
      </c>
      <c r="U19" s="29"/>
    </row>
    <row r="20" spans="1:21" ht="15.75" x14ac:dyDescent="0.25">
      <c r="A20" s="26">
        <v>13</v>
      </c>
      <c r="B20" s="20"/>
      <c r="C20" s="31"/>
      <c r="D20" s="30"/>
      <c r="E20" s="8"/>
      <c r="F20" s="9"/>
      <c r="G20" s="17">
        <v>0</v>
      </c>
      <c r="H20" s="10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8">
        <f>Таблица156789210234568[[#This Row],[Столбец5]]+Таблица156789210234568[[#This Row],[Столбец6]]+Таблица156789210234568[[#This Row],[Столбец7]]+Таблица156789210234568[[#This Row],[Столбец8]]+Таблица156789210234568[[#This Row],[Столбец9]]+Таблица156789210234568[[#This Row],[Столбец10]]+Таблица156789210234568[[#This Row],[Столбец105]]+Таблица156789210234568[[#This Row],[Столбец104]]+Таблица156789210234568[[#This Row],[Столбец103]]+Таблица156789210234568[[#This Row],[Столбец102]]+Таблица156789210234568[[#This Row],[Столбец11]]</f>
        <v>0</v>
      </c>
      <c r="S20" s="60">
        <f t="shared" si="0"/>
        <v>0</v>
      </c>
      <c r="T20" s="14"/>
      <c r="U20" s="29"/>
    </row>
    <row r="21" spans="1:21" x14ac:dyDescent="0.25">
      <c r="C21" s="1" t="s">
        <v>32</v>
      </c>
    </row>
    <row r="22" spans="1:21" x14ac:dyDescent="0.25">
      <c r="C22" s="1" t="s">
        <v>33</v>
      </c>
    </row>
  </sheetData>
  <mergeCells count="4">
    <mergeCell ref="B2:S2"/>
    <mergeCell ref="C3:R3"/>
    <mergeCell ref="C4:U4"/>
    <mergeCell ref="A5:U5"/>
  </mergeCells>
  <pageMargins left="0.11811023622047245" right="0.11811023622047245" top="0.35433070866141736" bottom="0.15748031496062992" header="0" footer="0"/>
  <pageSetup paperSize="9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U22"/>
  <sheetViews>
    <sheetView topLeftCell="A5" zoomScaleNormal="80" zoomScaleSheetLayoutView="100" workbookViewId="0">
      <selection activeCell="F13" sqref="F13"/>
    </sheetView>
  </sheetViews>
  <sheetFormatPr defaultColWidth="8.5703125" defaultRowHeight="15" x14ac:dyDescent="0.25"/>
  <cols>
    <col min="1" max="1" width="4" style="1" customWidth="1"/>
    <col min="2" max="2" width="20.5703125" style="1" customWidth="1"/>
    <col min="3" max="3" width="10.28515625" style="1" customWidth="1"/>
    <col min="4" max="4" width="6.42578125" style="1" customWidth="1"/>
    <col min="5" max="5" width="10.28515625" style="1" customWidth="1"/>
    <col min="6" max="6" width="14" style="1" customWidth="1"/>
    <col min="7" max="7" width="8.28515625" style="1" customWidth="1"/>
    <col min="8" max="9" width="6.7109375" style="1" customWidth="1"/>
    <col min="10" max="10" width="7" style="1" customWidth="1"/>
    <col min="11" max="11" width="6.5703125" style="1" customWidth="1"/>
    <col min="12" max="16" width="6.7109375" style="1" customWidth="1"/>
    <col min="17" max="17" width="6.85546875" style="1" hidden="1" customWidth="1"/>
    <col min="18" max="18" width="8.28515625" style="1" customWidth="1"/>
    <col min="19" max="19" width="0.140625" style="1" hidden="1" customWidth="1"/>
    <col min="20" max="20" width="2.85546875" style="1" hidden="1" customWidth="1"/>
    <col min="21" max="21" width="7.140625" style="1" customWidth="1"/>
    <col min="22" max="16384" width="8.5703125" style="1"/>
  </cols>
  <sheetData>
    <row r="1" spans="1:21" x14ac:dyDescent="0.25">
      <c r="R1" s="2"/>
      <c r="S1" s="2"/>
      <c r="T1" s="2"/>
      <c r="U1" s="2"/>
    </row>
    <row r="2" spans="1:21" ht="19.5" customHeight="1" x14ac:dyDescent="0.35">
      <c r="B2" s="105" t="s">
        <v>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56"/>
      <c r="U2" s="56"/>
    </row>
    <row r="3" spans="1:21" ht="19.5" customHeight="1" x14ac:dyDescent="0.35">
      <c r="B3" s="58"/>
      <c r="C3" s="106" t="s">
        <v>40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58"/>
      <c r="T3" s="56"/>
      <c r="U3" s="56"/>
    </row>
    <row r="4" spans="1:21" ht="15.75" x14ac:dyDescent="0.25">
      <c r="C4" s="107" t="s">
        <v>41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6.5" thickBot="1" x14ac:dyDescent="0.3">
      <c r="A5" s="108" t="s">
        <v>46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ht="54.75" customHeight="1" thickBot="1" x14ac:dyDescent="0.3">
      <c r="A6" s="22" t="s">
        <v>9</v>
      </c>
      <c r="B6" s="3" t="s">
        <v>10</v>
      </c>
      <c r="C6" s="23" t="s">
        <v>34</v>
      </c>
      <c r="D6" s="3" t="s">
        <v>35</v>
      </c>
      <c r="E6" s="4" t="s">
        <v>11</v>
      </c>
      <c r="F6" s="3" t="s">
        <v>12</v>
      </c>
      <c r="G6" s="4" t="s">
        <v>7</v>
      </c>
      <c r="H6" s="5" t="s">
        <v>0</v>
      </c>
      <c r="I6" s="6" t="s">
        <v>1</v>
      </c>
      <c r="J6" s="5" t="s">
        <v>2</v>
      </c>
      <c r="K6" s="6" t="s">
        <v>3</v>
      </c>
      <c r="L6" s="5" t="s">
        <v>4</v>
      </c>
      <c r="M6" s="5" t="s">
        <v>5</v>
      </c>
      <c r="N6" s="5" t="s">
        <v>53</v>
      </c>
      <c r="O6" s="5" t="s">
        <v>54</v>
      </c>
      <c r="P6" s="5" t="s">
        <v>55</v>
      </c>
      <c r="Q6" s="6" t="s">
        <v>56</v>
      </c>
      <c r="R6" s="6" t="s">
        <v>13</v>
      </c>
      <c r="S6" s="6" t="s">
        <v>6</v>
      </c>
      <c r="T6" s="3"/>
      <c r="U6" s="7" t="s">
        <v>39</v>
      </c>
    </row>
    <row r="7" spans="1:21" hidden="1" x14ac:dyDescent="0.25">
      <c r="A7" s="24" t="s">
        <v>15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52</v>
      </c>
      <c r="N7" s="1" t="s">
        <v>51</v>
      </c>
      <c r="O7" s="1" t="s">
        <v>50</v>
      </c>
      <c r="P7" s="1" t="s">
        <v>49</v>
      </c>
      <c r="Q7" s="1" t="s">
        <v>25</v>
      </c>
      <c r="R7" s="1" t="s">
        <v>26</v>
      </c>
      <c r="S7" s="1" t="s">
        <v>27</v>
      </c>
      <c r="T7" s="1" t="s">
        <v>30</v>
      </c>
      <c r="U7" s="25" t="s">
        <v>31</v>
      </c>
    </row>
    <row r="8" spans="1:21" ht="30" hidden="1" x14ac:dyDescent="0.25">
      <c r="A8" s="26">
        <v>1</v>
      </c>
      <c r="B8" s="51" t="s">
        <v>62</v>
      </c>
      <c r="C8" s="44" t="s">
        <v>63</v>
      </c>
      <c r="D8" s="21"/>
      <c r="E8" s="8"/>
      <c r="F8" s="8" t="s">
        <v>75</v>
      </c>
      <c r="G8" s="17">
        <v>0</v>
      </c>
      <c r="H8" s="10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8">
        <f>Таблица15678921023456814[[#This Row],[Столбец5]]+Таблица15678921023456814[[#This Row],[Столбец6]]+Таблица15678921023456814[[#This Row],[Столбец7]]+Таблица15678921023456814[[#This Row],[Столбец8]]+Таблица15678921023456814[[#This Row],[Столбец9]]+Таблица15678921023456814[[#This Row],[Столбец10]]+Таблица15678921023456814[[#This Row],[Столбец105]]+Таблица15678921023456814[[#This Row],[Столбец104]]+Таблица15678921023456814[[#This Row],[Столбец103]]+Таблица15678921023456814[[#This Row],[Столбец102]]+Таблица15678921023456814[[#This Row],[Столбец11]]</f>
        <v>0</v>
      </c>
      <c r="S8" s="60">
        <f t="shared" ref="S8:S20" si="0">SUM(G8:R8)</f>
        <v>0</v>
      </c>
      <c r="T8" s="9" t="e">
        <f>Таблица15678921023456814[[#This Row],[Столбец13]]+#REF!</f>
        <v>#REF!</v>
      </c>
      <c r="U8" s="27"/>
    </row>
    <row r="9" spans="1:21" ht="30" x14ac:dyDescent="0.25">
      <c r="A9" s="28">
        <v>2</v>
      </c>
      <c r="B9" s="15" t="s">
        <v>214</v>
      </c>
      <c r="C9" s="44" t="s">
        <v>64</v>
      </c>
      <c r="D9" s="21"/>
      <c r="E9" s="94">
        <v>9964</v>
      </c>
      <c r="F9" s="8" t="s">
        <v>75</v>
      </c>
      <c r="G9" s="17">
        <v>0.15596064814814814</v>
      </c>
      <c r="H9" s="10">
        <v>1.3888888888888889E-3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1.3888888888888889E-3</v>
      </c>
      <c r="P9" s="11">
        <v>0</v>
      </c>
      <c r="Q9" s="11">
        <v>0</v>
      </c>
      <c r="R9" s="18">
        <f>Таблица15678921023456814[[#This Row],[Столбец5]]+Таблица15678921023456814[[#This Row],[Столбец6]]+Таблица15678921023456814[[#This Row],[Столбец7]]+Таблица15678921023456814[[#This Row],[Столбец8]]+Таблица15678921023456814[[#This Row],[Столбец9]]+Таблица15678921023456814[[#This Row],[Столбец10]]+Таблица15678921023456814[[#This Row],[Столбец105]]+Таблица15678921023456814[[#This Row],[Столбец104]]+Таблица15678921023456814[[#This Row],[Столбец103]]+Таблица15678921023456814[[#This Row],[Столбец102]]+Таблица15678921023456814[[#This Row],[Столбец11]]</f>
        <v>0.15873842592592591</v>
      </c>
      <c r="S9" s="60">
        <f t="shared" si="0"/>
        <v>0.31747685185185182</v>
      </c>
      <c r="T9" s="9" t="e">
        <f>Таблица15678921023456814[[#This Row],[Столбец13]]+#REF!</f>
        <v>#REF!</v>
      </c>
      <c r="U9" s="27">
        <v>2</v>
      </c>
    </row>
    <row r="10" spans="1:21" ht="30" x14ac:dyDescent="0.25">
      <c r="A10" s="26">
        <v>3</v>
      </c>
      <c r="B10" s="20" t="s">
        <v>82</v>
      </c>
      <c r="C10" s="31">
        <v>2008</v>
      </c>
      <c r="D10" s="21"/>
      <c r="E10" s="8">
        <v>9965</v>
      </c>
      <c r="F10" s="8" t="s">
        <v>86</v>
      </c>
      <c r="G10" s="17">
        <v>0.19414351851851852</v>
      </c>
      <c r="H10" s="10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98">
        <f>Таблица15678921023456814[[#This Row],[Столбец5]]+Таблица15678921023456814[[#This Row],[Столбец6]]+Таблица15678921023456814[[#This Row],[Столбец7]]+Таблица15678921023456814[[#This Row],[Столбец8]]+Таблица15678921023456814[[#This Row],[Столбец9]]+Таблица15678921023456814[[#This Row],[Столбец10]]+Таблица15678921023456814[[#This Row],[Столбец105]]+Таблица15678921023456814[[#This Row],[Столбец104]]+Таблица15678921023456814[[#This Row],[Столбец103]]+Таблица15678921023456814[[#This Row],[Столбец102]]+Таблица15678921023456814[[#This Row],[Столбец11]]</f>
        <v>0.19414351851851852</v>
      </c>
      <c r="S10" s="60">
        <f t="shared" si="0"/>
        <v>0.38828703703703704</v>
      </c>
      <c r="T10" s="9" t="e">
        <f>Таблица15678921023456814[[#This Row],[Столбец13]]+#REF!</f>
        <v>#REF!</v>
      </c>
      <c r="U10" s="27">
        <v>3</v>
      </c>
    </row>
    <row r="11" spans="1:21" ht="30" x14ac:dyDescent="0.25">
      <c r="A11" s="28">
        <v>4</v>
      </c>
      <c r="B11" s="15" t="s">
        <v>142</v>
      </c>
      <c r="C11" s="44" t="s">
        <v>143</v>
      </c>
      <c r="D11" s="19"/>
      <c r="E11" s="8">
        <v>9939</v>
      </c>
      <c r="F11" s="8" t="s">
        <v>101</v>
      </c>
      <c r="G11" s="17">
        <v>0.1315162037037037</v>
      </c>
      <c r="H11" s="10">
        <v>0</v>
      </c>
      <c r="I11" s="11">
        <v>1.3888888888888889E-3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98">
        <f>Таблица15678921023456814[[#This Row],[Столбец5]]+Таблица15678921023456814[[#This Row],[Столбец6]]+Таблица15678921023456814[[#This Row],[Столбец7]]+Таблица15678921023456814[[#This Row],[Столбец8]]+Таблица15678921023456814[[#This Row],[Столбец9]]+Таблица15678921023456814[[#This Row],[Столбец10]]+Таблица15678921023456814[[#This Row],[Столбец105]]+Таблица15678921023456814[[#This Row],[Столбец104]]+Таблица15678921023456814[[#This Row],[Столбец103]]+Таблица15678921023456814[[#This Row],[Столбец102]]+Таблица15678921023456814[[#This Row],[Столбец11]]</f>
        <v>0.13290509259259259</v>
      </c>
      <c r="S11" s="60">
        <f t="shared" si="0"/>
        <v>0.26581018518518518</v>
      </c>
      <c r="T11" s="9" t="e">
        <f>Таблица15678921023456814[[#This Row],[Столбец13]]+#REF!</f>
        <v>#REF!</v>
      </c>
      <c r="U11" s="27">
        <v>1</v>
      </c>
    </row>
    <row r="12" spans="1:21" ht="16.5" thickBot="1" x14ac:dyDescent="0.3">
      <c r="A12" s="49">
        <v>5</v>
      </c>
      <c r="B12" s="50"/>
      <c r="C12" s="34"/>
      <c r="D12" s="35"/>
      <c r="E12" s="36"/>
      <c r="F12" s="37"/>
      <c r="G12" s="38"/>
      <c r="H12" s="39"/>
      <c r="I12" s="40"/>
      <c r="J12" s="40"/>
      <c r="K12" s="40"/>
      <c r="L12" s="40"/>
      <c r="M12" s="40"/>
      <c r="N12" s="40"/>
      <c r="O12" s="40"/>
      <c r="P12" s="40"/>
      <c r="Q12" s="40"/>
      <c r="R12" s="18"/>
      <c r="S12" s="61">
        <f t="shared" si="0"/>
        <v>0</v>
      </c>
      <c r="T12" s="52" t="e">
        <f>Таблица15678921023456814[[#This Row],[Столбец13]]+#REF!</f>
        <v>#REF!</v>
      </c>
      <c r="U12" s="53"/>
    </row>
    <row r="13" spans="1:21" ht="16.5" thickBot="1" x14ac:dyDescent="0.3">
      <c r="A13" s="46">
        <v>6</v>
      </c>
      <c r="B13" s="47"/>
      <c r="C13" s="31"/>
      <c r="D13" s="21"/>
      <c r="E13" s="8"/>
      <c r="F13" s="9"/>
      <c r="G13" s="17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8"/>
      <c r="S13" s="60">
        <f t="shared" si="0"/>
        <v>0</v>
      </c>
      <c r="T13" s="33" t="e">
        <f>Таблица15678921023456814[[#This Row],[Столбец13]]+#REF!</f>
        <v>#REF!</v>
      </c>
      <c r="U13" s="45"/>
    </row>
    <row r="14" spans="1:21" ht="15.75" x14ac:dyDescent="0.25">
      <c r="A14" s="26">
        <v>7</v>
      </c>
      <c r="B14" s="20"/>
      <c r="C14" s="31"/>
      <c r="D14" s="21"/>
      <c r="E14" s="8"/>
      <c r="F14" s="9"/>
      <c r="G14" s="17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8"/>
      <c r="S14" s="60">
        <f t="shared" si="0"/>
        <v>0</v>
      </c>
      <c r="T14" s="9" t="e">
        <f>Таблица15678921023456814[[#This Row],[Столбец13]]+#REF!</f>
        <v>#REF!</v>
      </c>
      <c r="U14" s="43"/>
    </row>
    <row r="15" spans="1:21" ht="15.75" x14ac:dyDescent="0.25">
      <c r="A15" s="46">
        <v>8</v>
      </c>
      <c r="B15" s="48"/>
      <c r="C15" s="44"/>
      <c r="D15" s="32"/>
      <c r="E15" s="8"/>
      <c r="F15" s="9"/>
      <c r="G15" s="17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8"/>
      <c r="S15" s="60">
        <f t="shared" si="0"/>
        <v>0</v>
      </c>
      <c r="T15" s="9" t="e">
        <f>Таблица15678921023456814[[#This Row],[Столбец13]]+#REF!</f>
        <v>#REF!</v>
      </c>
      <c r="U15" s="27"/>
    </row>
    <row r="16" spans="1:21" ht="15.75" x14ac:dyDescent="0.25">
      <c r="A16" s="26">
        <v>9</v>
      </c>
      <c r="B16" s="51"/>
      <c r="C16" s="31"/>
      <c r="D16" s="21"/>
      <c r="E16" s="16"/>
      <c r="F16" s="14"/>
      <c r="G16" s="17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8"/>
      <c r="S16" s="60">
        <f t="shared" si="0"/>
        <v>0</v>
      </c>
      <c r="T16" s="14"/>
      <c r="U16" s="29"/>
    </row>
    <row r="17" spans="1:21" ht="15.75" x14ac:dyDescent="0.25">
      <c r="A17" s="46">
        <v>10</v>
      </c>
      <c r="B17" s="47"/>
      <c r="C17" s="19"/>
      <c r="D17" s="21"/>
      <c r="E17" s="8"/>
      <c r="F17" s="9"/>
      <c r="G17" s="17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8"/>
      <c r="S17" s="60">
        <f t="shared" si="0"/>
        <v>0</v>
      </c>
      <c r="T17" s="14" t="e">
        <f>Таблица15678921023456814[[#This Row],[Столбец13]]+#REF!</f>
        <v>#REF!</v>
      </c>
      <c r="U17" s="54"/>
    </row>
    <row r="18" spans="1:21" ht="15.75" x14ac:dyDescent="0.25">
      <c r="A18" s="26">
        <v>11</v>
      </c>
      <c r="B18" s="20"/>
      <c r="C18" s="8"/>
      <c r="D18" s="21"/>
      <c r="E18" s="8"/>
      <c r="F18" s="9"/>
      <c r="G18" s="17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8"/>
      <c r="S18" s="60">
        <f t="shared" si="0"/>
        <v>0</v>
      </c>
      <c r="T18" s="14" t="e">
        <f>Таблица15678921023456814[[#This Row],[Столбец13]]+#REF!</f>
        <v>#REF!</v>
      </c>
      <c r="U18" s="54"/>
    </row>
    <row r="19" spans="1:21" ht="15.75" x14ac:dyDescent="0.25">
      <c r="A19" s="46">
        <v>12</v>
      </c>
      <c r="B19" s="59"/>
      <c r="C19" s="19"/>
      <c r="D19" s="19"/>
      <c r="E19" s="8"/>
      <c r="F19" s="9"/>
      <c r="G19" s="17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8"/>
      <c r="S19" s="60">
        <f t="shared" si="0"/>
        <v>0</v>
      </c>
      <c r="T19" s="14" t="e">
        <f>Таблица15678921023456814[[#This Row],[Столбец13]]+#REF!</f>
        <v>#REF!</v>
      </c>
      <c r="U19" s="29"/>
    </row>
    <row r="20" spans="1:21" ht="15.75" x14ac:dyDescent="0.25">
      <c r="A20" s="26">
        <v>13</v>
      </c>
      <c r="B20" s="20"/>
      <c r="C20" s="31"/>
      <c r="D20" s="30"/>
      <c r="E20" s="8"/>
      <c r="F20" s="9"/>
      <c r="G20" s="17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8"/>
      <c r="S20" s="60">
        <f t="shared" si="0"/>
        <v>0</v>
      </c>
      <c r="T20" s="14"/>
      <c r="U20" s="29"/>
    </row>
    <row r="21" spans="1:21" x14ac:dyDescent="0.25">
      <c r="C21" s="1" t="s">
        <v>32</v>
      </c>
    </row>
    <row r="22" spans="1:21" x14ac:dyDescent="0.25">
      <c r="C22" s="1" t="s">
        <v>33</v>
      </c>
    </row>
  </sheetData>
  <mergeCells count="4">
    <mergeCell ref="B2:S2"/>
    <mergeCell ref="C3:R3"/>
    <mergeCell ref="C4:U4"/>
    <mergeCell ref="A5:U5"/>
  </mergeCells>
  <pageMargins left="0.11811023622047245" right="0.11811023622047245" top="0.35433070866141736" bottom="0.15748031496062992" header="0" footer="0"/>
  <pageSetup paperSize="9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U22"/>
  <sheetViews>
    <sheetView topLeftCell="A6" zoomScaleNormal="80" zoomScaleSheetLayoutView="100" workbookViewId="0">
      <selection activeCell="P16" sqref="P16"/>
    </sheetView>
  </sheetViews>
  <sheetFormatPr defaultColWidth="8.5703125" defaultRowHeight="15" x14ac:dyDescent="0.25"/>
  <cols>
    <col min="1" max="1" width="4" style="1" customWidth="1"/>
    <col min="2" max="2" width="20.5703125" style="1" customWidth="1"/>
    <col min="3" max="3" width="10.28515625" style="1" customWidth="1"/>
    <col min="4" max="4" width="9.42578125" style="1" customWidth="1"/>
    <col min="5" max="5" width="11.85546875" style="1" customWidth="1"/>
    <col min="6" max="6" width="14" style="1" customWidth="1"/>
    <col min="7" max="7" width="8.28515625" style="1" customWidth="1"/>
    <col min="8" max="9" width="6.7109375" style="1" customWidth="1"/>
    <col min="10" max="10" width="7" style="1" customWidth="1"/>
    <col min="11" max="11" width="6.5703125" style="1" customWidth="1"/>
    <col min="12" max="16" width="6.7109375" style="1" customWidth="1"/>
    <col min="17" max="17" width="6.85546875" style="1" hidden="1" customWidth="1"/>
    <col min="18" max="18" width="8.28515625" style="1" customWidth="1"/>
    <col min="19" max="19" width="0.140625" style="1" hidden="1" customWidth="1"/>
    <col min="20" max="20" width="2.85546875" style="1" hidden="1" customWidth="1"/>
    <col min="21" max="21" width="7.140625" style="1" customWidth="1"/>
    <col min="22" max="16384" width="8.5703125" style="1"/>
  </cols>
  <sheetData>
    <row r="1" spans="1:21" x14ac:dyDescent="0.25">
      <c r="R1" s="2"/>
      <c r="S1" s="2"/>
      <c r="T1" s="2"/>
      <c r="U1" s="2"/>
    </row>
    <row r="2" spans="1:21" ht="19.5" customHeight="1" x14ac:dyDescent="0.35">
      <c r="B2" s="105" t="s">
        <v>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56"/>
      <c r="U2" s="56"/>
    </row>
    <row r="3" spans="1:21" ht="19.5" customHeight="1" x14ac:dyDescent="0.35">
      <c r="B3" s="58"/>
      <c r="C3" s="106" t="s">
        <v>40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58"/>
      <c r="T3" s="56"/>
      <c r="U3" s="56"/>
    </row>
    <row r="4" spans="1:21" ht="15.75" x14ac:dyDescent="0.25">
      <c r="C4" s="107" t="s">
        <v>41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6.5" thickBot="1" x14ac:dyDescent="0.3">
      <c r="A5" s="108" t="s">
        <v>47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ht="54.75" customHeight="1" thickBot="1" x14ac:dyDescent="0.3">
      <c r="A6" s="22" t="s">
        <v>9</v>
      </c>
      <c r="B6" s="3" t="s">
        <v>10</v>
      </c>
      <c r="C6" s="23" t="s">
        <v>34</v>
      </c>
      <c r="D6" s="3" t="s">
        <v>35</v>
      </c>
      <c r="E6" s="4" t="s">
        <v>11</v>
      </c>
      <c r="F6" s="3" t="s">
        <v>12</v>
      </c>
      <c r="G6" s="4" t="s">
        <v>7</v>
      </c>
      <c r="H6" s="5" t="s">
        <v>0</v>
      </c>
      <c r="I6" s="6" t="s">
        <v>1</v>
      </c>
      <c r="J6" s="5" t="s">
        <v>2</v>
      </c>
      <c r="K6" s="6" t="s">
        <v>3</v>
      </c>
      <c r="L6" s="5" t="s">
        <v>4</v>
      </c>
      <c r="M6" s="5" t="s">
        <v>5</v>
      </c>
      <c r="N6" s="5" t="s">
        <v>53</v>
      </c>
      <c r="O6" s="5" t="s">
        <v>54</v>
      </c>
      <c r="P6" s="5" t="s">
        <v>55</v>
      </c>
      <c r="Q6" s="6" t="s">
        <v>56</v>
      </c>
      <c r="R6" s="6" t="s">
        <v>13</v>
      </c>
      <c r="S6" s="6" t="s">
        <v>6</v>
      </c>
      <c r="T6" s="3"/>
      <c r="U6" s="7" t="s">
        <v>39</v>
      </c>
    </row>
    <row r="7" spans="1:21" hidden="1" x14ac:dyDescent="0.25">
      <c r="A7" s="24" t="s">
        <v>15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52</v>
      </c>
      <c r="N7" s="1" t="s">
        <v>51</v>
      </c>
      <c r="O7" s="1" t="s">
        <v>50</v>
      </c>
      <c r="P7" s="1" t="s">
        <v>49</v>
      </c>
      <c r="Q7" s="1" t="s">
        <v>25</v>
      </c>
      <c r="R7" s="1" t="s">
        <v>26</v>
      </c>
      <c r="S7" s="1" t="s">
        <v>27</v>
      </c>
      <c r="T7" s="1" t="s">
        <v>30</v>
      </c>
      <c r="U7" s="25" t="s">
        <v>31</v>
      </c>
    </row>
    <row r="8" spans="1:21" ht="30" hidden="1" x14ac:dyDescent="0.25">
      <c r="A8" s="26">
        <v>1</v>
      </c>
      <c r="B8" s="20" t="s">
        <v>60</v>
      </c>
      <c r="C8" s="44" t="s">
        <v>61</v>
      </c>
      <c r="D8" s="21"/>
      <c r="E8" s="8"/>
      <c r="F8" s="8" t="s">
        <v>75</v>
      </c>
      <c r="G8" s="17">
        <v>0</v>
      </c>
      <c r="H8" s="10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8">
        <f>Таблица1567892102345681415[[#This Row],[Столбец5]]+Таблица1567892102345681415[[#This Row],[Столбец6]]+Таблица1567892102345681415[[#This Row],[Столбец7]]+Таблица1567892102345681415[[#This Row],[Столбец8]]+Таблица1567892102345681415[[#This Row],[Столбец9]]+Таблица1567892102345681415[[#This Row],[Столбец10]]+Таблица1567892102345681415[[#This Row],[Столбец105]]+Таблица1567892102345681415[[#This Row],[Столбец104]]+Таблица1567892102345681415[[#This Row],[Столбец103]]+Таблица1567892102345681415[[#This Row],[Столбец102]]+Таблица1567892102345681415[[#This Row],[Столбец11]]</f>
        <v>0</v>
      </c>
      <c r="S8" s="60">
        <f t="shared" ref="S8:S20" si="0">SUM(G8:R8)</f>
        <v>0</v>
      </c>
      <c r="T8" s="9" t="e">
        <f>Таблица1567892102345681415[[#This Row],[Столбец13]]+#REF!</f>
        <v>#REF!</v>
      </c>
      <c r="U8" s="27"/>
    </row>
    <row r="9" spans="1:21" ht="30" x14ac:dyDescent="0.25">
      <c r="A9" s="28">
        <v>2</v>
      </c>
      <c r="B9" s="15" t="s">
        <v>140</v>
      </c>
      <c r="C9" s="44" t="s">
        <v>141</v>
      </c>
      <c r="D9" s="21"/>
      <c r="E9" s="8">
        <v>9954</v>
      </c>
      <c r="F9" s="9" t="s">
        <v>134</v>
      </c>
      <c r="G9" s="17">
        <v>0.10993055555555555</v>
      </c>
      <c r="H9" s="10">
        <v>0</v>
      </c>
      <c r="I9" s="11">
        <v>0</v>
      </c>
      <c r="J9" s="11">
        <v>1.3888888888888889E-3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98">
        <f>Таблица1567892102345681415[[#This Row],[Столбец5]]+Таблица1567892102345681415[[#This Row],[Столбец6]]+Таблица1567892102345681415[[#This Row],[Столбец7]]+Таблица1567892102345681415[[#This Row],[Столбец8]]+Таблица1567892102345681415[[#This Row],[Столбец9]]+Таблица1567892102345681415[[#This Row],[Столбец10]]+Таблица1567892102345681415[[#This Row],[Столбец105]]+Таблица1567892102345681415[[#This Row],[Столбец104]]+Таблица1567892102345681415[[#This Row],[Столбец103]]+Таблица1567892102345681415[[#This Row],[Столбец102]]+Таблица1567892102345681415[[#This Row],[Столбец11]]</f>
        <v>0.11131944444444443</v>
      </c>
      <c r="S9" s="60">
        <f t="shared" si="0"/>
        <v>0.22263888888888886</v>
      </c>
      <c r="T9" s="9" t="e">
        <f>Таблица1567892102345681415[[#This Row],[Столбец13]]+#REF!</f>
        <v>#REF!</v>
      </c>
      <c r="U9" s="27">
        <v>1</v>
      </c>
    </row>
    <row r="10" spans="1:21" ht="15.75" hidden="1" x14ac:dyDescent="0.25">
      <c r="A10" s="26">
        <v>3</v>
      </c>
      <c r="B10" s="20"/>
      <c r="C10" s="44"/>
      <c r="D10" s="21"/>
      <c r="E10" s="8"/>
      <c r="F10" s="8"/>
      <c r="G10" s="17">
        <v>0</v>
      </c>
      <c r="H10" s="10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8">
        <f>Таблица1567892102345681415[[#This Row],[Столбец5]]+Таблица1567892102345681415[[#This Row],[Столбец6]]+Таблица1567892102345681415[[#This Row],[Столбец7]]+Таблица1567892102345681415[[#This Row],[Столбец8]]+Таблица1567892102345681415[[#This Row],[Столбец9]]+Таблица1567892102345681415[[#This Row],[Столбец10]]+Таблица1567892102345681415[[#This Row],[Столбец105]]+Таблица1567892102345681415[[#This Row],[Столбец104]]+Таблица1567892102345681415[[#This Row],[Столбец103]]+Таблица1567892102345681415[[#This Row],[Столбец102]]+Таблица1567892102345681415[[#This Row],[Столбец11]]</f>
        <v>0</v>
      </c>
      <c r="S10" s="60">
        <f t="shared" si="0"/>
        <v>0</v>
      </c>
      <c r="T10" s="9" t="e">
        <f>Таблица1567892102345681415[[#This Row],[Столбец13]]+#REF!</f>
        <v>#REF!</v>
      </c>
      <c r="U10" s="27"/>
    </row>
    <row r="11" spans="1:21" ht="30" x14ac:dyDescent="0.25">
      <c r="A11" s="28">
        <v>4</v>
      </c>
      <c r="B11" s="15" t="s">
        <v>155</v>
      </c>
      <c r="C11" s="44" t="s">
        <v>156</v>
      </c>
      <c r="D11" s="19">
        <v>493</v>
      </c>
      <c r="E11" s="94">
        <v>9950</v>
      </c>
      <c r="F11" s="9"/>
      <c r="G11" s="17">
        <v>0.14690972222222223</v>
      </c>
      <c r="H11" s="10">
        <v>1.3888888888888889E-3</v>
      </c>
      <c r="I11" s="11">
        <v>1.3888888888888889E-3</v>
      </c>
      <c r="J11" s="11">
        <v>0</v>
      </c>
      <c r="K11" s="11">
        <v>1.3888888888888889E-3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8">
        <f>Таблица1567892102345681415[[#This Row],[Столбец5]]+Таблица1567892102345681415[[#This Row],[Столбец6]]+Таблица1567892102345681415[[#This Row],[Столбец7]]+Таблица1567892102345681415[[#This Row],[Столбец8]]+Таблица1567892102345681415[[#This Row],[Столбец9]]+Таблица1567892102345681415[[#This Row],[Столбец10]]+Таблица1567892102345681415[[#This Row],[Столбец105]]+Таблица1567892102345681415[[#This Row],[Столбец104]]+Таблица1567892102345681415[[#This Row],[Столбец103]]+Таблица1567892102345681415[[#This Row],[Столбец102]]+Таблица1567892102345681415[[#This Row],[Столбец11]]</f>
        <v>0.15107638888888889</v>
      </c>
      <c r="S11" s="60">
        <f t="shared" si="0"/>
        <v>0.30215277777777777</v>
      </c>
      <c r="T11" s="9" t="e">
        <f>Таблица1567892102345681415[[#This Row],[Столбец13]]+#REF!</f>
        <v>#REF!</v>
      </c>
      <c r="U11" s="27">
        <v>4</v>
      </c>
    </row>
    <row r="12" spans="1:21" ht="30.75" thickBot="1" x14ac:dyDescent="0.3">
      <c r="A12" s="49">
        <v>5</v>
      </c>
      <c r="B12" s="76" t="s">
        <v>157</v>
      </c>
      <c r="C12" s="62" t="s">
        <v>158</v>
      </c>
      <c r="D12" s="35">
        <v>493</v>
      </c>
      <c r="E12" s="102">
        <v>9949</v>
      </c>
      <c r="F12" s="37"/>
      <c r="G12" s="38">
        <v>0.18202546296296296</v>
      </c>
      <c r="H12" s="39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18">
        <f>Таблица1567892102345681415[[#This Row],[Столбец5]]+Таблица1567892102345681415[[#This Row],[Столбец6]]+Таблица1567892102345681415[[#This Row],[Столбец7]]+Таблица1567892102345681415[[#This Row],[Столбец8]]+Таблица1567892102345681415[[#This Row],[Столбец9]]+Таблица1567892102345681415[[#This Row],[Столбец10]]+Таблица1567892102345681415[[#This Row],[Столбец105]]+Таблица1567892102345681415[[#This Row],[Столбец104]]+Таблица1567892102345681415[[#This Row],[Столбец103]]+Таблица1567892102345681415[[#This Row],[Столбец102]]+Таблица1567892102345681415[[#This Row],[Столбец11]]</f>
        <v>0.18202546296296296</v>
      </c>
      <c r="S12" s="61">
        <f t="shared" si="0"/>
        <v>0.36405092592592592</v>
      </c>
      <c r="T12" s="52" t="e">
        <f>Таблица1567892102345681415[[#This Row],[Столбец13]]+#REF!</f>
        <v>#REF!</v>
      </c>
      <c r="U12" s="53">
        <v>5</v>
      </c>
    </row>
    <row r="13" spans="1:21" ht="30.75" thickBot="1" x14ac:dyDescent="0.3">
      <c r="A13" s="46">
        <v>6</v>
      </c>
      <c r="B13" s="47" t="s">
        <v>161</v>
      </c>
      <c r="C13" s="44" t="s">
        <v>162</v>
      </c>
      <c r="D13" s="21">
        <v>493</v>
      </c>
      <c r="E13" s="94">
        <v>9946</v>
      </c>
      <c r="F13" s="9"/>
      <c r="G13" s="17">
        <v>0.30434027777777778</v>
      </c>
      <c r="H13" s="10">
        <v>0</v>
      </c>
      <c r="I13" s="11">
        <v>1.3888888888888889E-3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8">
        <f>Таблица1567892102345681415[[#This Row],[Столбец5]]+Таблица1567892102345681415[[#This Row],[Столбец6]]+Таблица1567892102345681415[[#This Row],[Столбец7]]+Таблица1567892102345681415[[#This Row],[Столбец8]]+Таблица1567892102345681415[[#This Row],[Столбец9]]+Таблица1567892102345681415[[#This Row],[Столбец10]]+Таблица1567892102345681415[[#This Row],[Столбец105]]+Таблица1567892102345681415[[#This Row],[Столбец104]]+Таблица1567892102345681415[[#This Row],[Столбец103]]+Таблица1567892102345681415[[#This Row],[Столбец102]]+Таблица1567892102345681415[[#This Row],[Столбец11]]</f>
        <v>0.30572916666666666</v>
      </c>
      <c r="S13" s="60">
        <f t="shared" si="0"/>
        <v>0.61145833333333333</v>
      </c>
      <c r="T13" s="33" t="e">
        <f>Таблица1567892102345681415[[#This Row],[Столбец13]]+#REF!</f>
        <v>#REF!</v>
      </c>
      <c r="U13" s="45">
        <v>7</v>
      </c>
    </row>
    <row r="14" spans="1:21" ht="30" x14ac:dyDescent="0.25">
      <c r="A14" s="26">
        <v>7</v>
      </c>
      <c r="B14" s="20" t="s">
        <v>198</v>
      </c>
      <c r="C14" s="44" t="s">
        <v>199</v>
      </c>
      <c r="D14" s="21"/>
      <c r="E14" s="8">
        <v>9917</v>
      </c>
      <c r="F14" s="9" t="s">
        <v>165</v>
      </c>
      <c r="G14" s="17">
        <v>0.12744212962962961</v>
      </c>
      <c r="H14" s="10">
        <v>0</v>
      </c>
      <c r="I14" s="11">
        <v>1.3888888888888889E-3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98">
        <f>Таблица1567892102345681415[[#This Row],[Столбец5]]+Таблица1567892102345681415[[#This Row],[Столбец6]]+Таблица1567892102345681415[[#This Row],[Столбец7]]+Таблица1567892102345681415[[#This Row],[Столбец8]]+Таблица1567892102345681415[[#This Row],[Столбец9]]+Таблица1567892102345681415[[#This Row],[Столбец10]]+Таблица1567892102345681415[[#This Row],[Столбец105]]+Таблица1567892102345681415[[#This Row],[Столбец104]]+Таблица1567892102345681415[[#This Row],[Столбец103]]+Таблица1567892102345681415[[#This Row],[Столбец102]]+Таблица1567892102345681415[[#This Row],[Столбец11]]</f>
        <v>0.1288310185185185</v>
      </c>
      <c r="S14" s="60">
        <f t="shared" si="0"/>
        <v>0.257662037037037</v>
      </c>
      <c r="T14" s="9" t="e">
        <f>Таблица1567892102345681415[[#This Row],[Столбец13]]+#REF!</f>
        <v>#REF!</v>
      </c>
      <c r="U14" s="43">
        <v>2</v>
      </c>
    </row>
    <row r="15" spans="1:21" ht="30" x14ac:dyDescent="0.25">
      <c r="A15" s="46">
        <v>8</v>
      </c>
      <c r="B15" s="48" t="s">
        <v>170</v>
      </c>
      <c r="C15" s="44" t="s">
        <v>171</v>
      </c>
      <c r="D15" s="32"/>
      <c r="E15" s="94">
        <v>9935</v>
      </c>
      <c r="F15" s="9" t="s">
        <v>172</v>
      </c>
      <c r="G15" s="17">
        <v>0.23537037037037037</v>
      </c>
      <c r="H15" s="10">
        <v>0</v>
      </c>
      <c r="I15" s="11">
        <v>0</v>
      </c>
      <c r="J15" s="11">
        <v>0</v>
      </c>
      <c r="K15" s="11">
        <v>0</v>
      </c>
      <c r="L15" s="11">
        <v>1.3888888888888889E-3</v>
      </c>
      <c r="M15" s="11">
        <v>0</v>
      </c>
      <c r="N15" s="11">
        <v>0</v>
      </c>
      <c r="O15" s="11">
        <v>0</v>
      </c>
      <c r="P15" s="11">
        <v>1.3888888888888889E-3</v>
      </c>
      <c r="Q15" s="11">
        <v>0</v>
      </c>
      <c r="R15" s="18">
        <f>Таблица1567892102345681415[[#This Row],[Столбец5]]+Таблица1567892102345681415[[#This Row],[Столбец6]]+Таблица1567892102345681415[[#This Row],[Столбец7]]+Таблица1567892102345681415[[#This Row],[Столбец8]]+Таблица1567892102345681415[[#This Row],[Столбец9]]+Таблица1567892102345681415[[#This Row],[Столбец10]]+Таблица1567892102345681415[[#This Row],[Столбец105]]+Таблица1567892102345681415[[#This Row],[Столбец104]]+Таблица1567892102345681415[[#This Row],[Столбец103]]+Таблица1567892102345681415[[#This Row],[Столбец102]]+Таблица1567892102345681415[[#This Row],[Столбец11]]</f>
        <v>0.23814814814814814</v>
      </c>
      <c r="S15" s="60">
        <f t="shared" si="0"/>
        <v>0.47629629629629627</v>
      </c>
      <c r="T15" s="9" t="e">
        <f>Таблица1567892102345681415[[#This Row],[Столбец13]]+#REF!</f>
        <v>#REF!</v>
      </c>
      <c r="U15" s="27">
        <v>6</v>
      </c>
    </row>
    <row r="16" spans="1:21" ht="45" x14ac:dyDescent="0.25">
      <c r="A16" s="26">
        <v>9</v>
      </c>
      <c r="B16" s="20" t="s">
        <v>201</v>
      </c>
      <c r="C16" s="44" t="s">
        <v>202</v>
      </c>
      <c r="D16" s="21" t="s">
        <v>203</v>
      </c>
      <c r="E16" s="16">
        <v>9916</v>
      </c>
      <c r="F16" s="14" t="s">
        <v>204</v>
      </c>
      <c r="G16" s="17">
        <v>0.14531249999999998</v>
      </c>
      <c r="H16" s="10">
        <v>0</v>
      </c>
      <c r="I16" s="11">
        <v>1.3888888888888889E-3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98">
        <f>Таблица1567892102345681415[[#This Row],[Столбец5]]+Таблица1567892102345681415[[#This Row],[Столбец6]]+Таблица1567892102345681415[[#This Row],[Столбец7]]+Таблица1567892102345681415[[#This Row],[Столбец8]]+Таблица1567892102345681415[[#This Row],[Столбец9]]+Таблица1567892102345681415[[#This Row],[Столбец10]]+Таблица1567892102345681415[[#This Row],[Столбец105]]+Таблица1567892102345681415[[#This Row],[Столбец104]]+Таблица1567892102345681415[[#This Row],[Столбец103]]+Таблица1567892102345681415[[#This Row],[Столбец102]]+Таблица1567892102345681415[[#This Row],[Столбец11]]</f>
        <v>0.14670138888888887</v>
      </c>
      <c r="S16" s="60">
        <f t="shared" si="0"/>
        <v>0.29340277777777773</v>
      </c>
      <c r="T16" s="14"/>
      <c r="U16" s="29">
        <v>3</v>
      </c>
    </row>
    <row r="17" spans="1:21" ht="15.75" x14ac:dyDescent="0.25">
      <c r="A17" s="46">
        <v>10</v>
      </c>
      <c r="B17" s="47"/>
      <c r="C17" s="19"/>
      <c r="D17" s="21"/>
      <c r="E17" s="8"/>
      <c r="F17" s="9"/>
      <c r="G17" s="17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8"/>
      <c r="S17" s="60">
        <f t="shared" si="0"/>
        <v>0</v>
      </c>
      <c r="T17" s="14" t="e">
        <f>Таблица1567892102345681415[[#This Row],[Столбец13]]+#REF!</f>
        <v>#REF!</v>
      </c>
      <c r="U17" s="54"/>
    </row>
    <row r="18" spans="1:21" ht="15.75" x14ac:dyDescent="0.25">
      <c r="A18" s="26">
        <v>11</v>
      </c>
      <c r="B18" s="20"/>
      <c r="C18" s="8"/>
      <c r="D18" s="21"/>
      <c r="E18" s="8"/>
      <c r="F18" s="9"/>
      <c r="G18" s="17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8"/>
      <c r="S18" s="60">
        <f t="shared" si="0"/>
        <v>0</v>
      </c>
      <c r="T18" s="14" t="e">
        <f>Таблица1567892102345681415[[#This Row],[Столбец13]]+#REF!</f>
        <v>#REF!</v>
      </c>
      <c r="U18" s="54"/>
    </row>
    <row r="19" spans="1:21" ht="15.75" x14ac:dyDescent="0.25">
      <c r="A19" s="46">
        <v>12</v>
      </c>
      <c r="B19" s="59"/>
      <c r="C19" s="19"/>
      <c r="D19" s="19"/>
      <c r="E19" s="8"/>
      <c r="F19" s="9"/>
      <c r="G19" s="17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8"/>
      <c r="S19" s="60">
        <f t="shared" si="0"/>
        <v>0</v>
      </c>
      <c r="T19" s="14" t="e">
        <f>Таблица1567892102345681415[[#This Row],[Столбец13]]+#REF!</f>
        <v>#REF!</v>
      </c>
      <c r="U19" s="29"/>
    </row>
    <row r="20" spans="1:21" ht="15.75" x14ac:dyDescent="0.25">
      <c r="A20" s="26">
        <v>13</v>
      </c>
      <c r="B20" s="20"/>
      <c r="C20" s="31"/>
      <c r="D20" s="30"/>
      <c r="E20" s="8"/>
      <c r="F20" s="9"/>
      <c r="G20" s="17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8"/>
      <c r="S20" s="60">
        <f t="shared" si="0"/>
        <v>0</v>
      </c>
      <c r="T20" s="14"/>
      <c r="U20" s="29"/>
    </row>
    <row r="21" spans="1:21" x14ac:dyDescent="0.25">
      <c r="C21" s="1" t="s">
        <v>32</v>
      </c>
    </row>
    <row r="22" spans="1:21" x14ac:dyDescent="0.25">
      <c r="C22" s="1" t="s">
        <v>33</v>
      </c>
    </row>
  </sheetData>
  <mergeCells count="4">
    <mergeCell ref="B2:S2"/>
    <mergeCell ref="C3:R3"/>
    <mergeCell ref="C4:U4"/>
    <mergeCell ref="A5:U5"/>
  </mergeCells>
  <pageMargins left="0.11811023622047245" right="0.11811023622047245" top="0.35433070866141736" bottom="0.15748031496062992" header="0" footer="0"/>
  <pageSetup paperSize="9" orientation="landscape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U22"/>
  <sheetViews>
    <sheetView topLeftCell="A5" zoomScaleNormal="80" zoomScaleSheetLayoutView="100" workbookViewId="0">
      <selection activeCell="U17" sqref="U17"/>
    </sheetView>
  </sheetViews>
  <sheetFormatPr defaultColWidth="8.5703125" defaultRowHeight="15" x14ac:dyDescent="0.25"/>
  <cols>
    <col min="1" max="1" width="4" style="1" customWidth="1"/>
    <col min="2" max="2" width="22.5703125" style="1" customWidth="1"/>
    <col min="3" max="3" width="10.28515625" style="1" customWidth="1"/>
    <col min="4" max="4" width="6.42578125" style="1" customWidth="1"/>
    <col min="5" max="5" width="11.140625" style="1" customWidth="1"/>
    <col min="6" max="6" width="14" style="1" customWidth="1"/>
    <col min="7" max="7" width="8.28515625" style="1" customWidth="1"/>
    <col min="8" max="9" width="6.7109375" style="1" customWidth="1"/>
    <col min="10" max="10" width="7" style="1" customWidth="1"/>
    <col min="11" max="11" width="6.5703125" style="1" customWidth="1"/>
    <col min="12" max="16" width="6.7109375" style="1" customWidth="1"/>
    <col min="17" max="17" width="6.85546875" style="1" hidden="1" customWidth="1"/>
    <col min="18" max="18" width="8.28515625" style="1" customWidth="1"/>
    <col min="19" max="19" width="0.140625" style="1" hidden="1" customWidth="1"/>
    <col min="20" max="20" width="2.85546875" style="1" hidden="1" customWidth="1"/>
    <col min="21" max="21" width="7.140625" style="1" customWidth="1"/>
    <col min="22" max="16384" width="8.5703125" style="1"/>
  </cols>
  <sheetData>
    <row r="1" spans="1:21" x14ac:dyDescent="0.25">
      <c r="R1" s="2"/>
      <c r="S1" s="2"/>
      <c r="T1" s="2"/>
      <c r="U1" s="2"/>
    </row>
    <row r="2" spans="1:21" ht="19.5" customHeight="1" x14ac:dyDescent="0.35">
      <c r="B2" s="105" t="s">
        <v>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56"/>
      <c r="U2" s="56"/>
    </row>
    <row r="3" spans="1:21" ht="19.5" customHeight="1" x14ac:dyDescent="0.35">
      <c r="B3" s="58"/>
      <c r="C3" s="106" t="s">
        <v>40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58"/>
      <c r="T3" s="56"/>
      <c r="U3" s="56"/>
    </row>
    <row r="4" spans="1:21" ht="15.75" x14ac:dyDescent="0.25">
      <c r="C4" s="107" t="s">
        <v>41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6.5" thickBot="1" x14ac:dyDescent="0.3">
      <c r="A5" s="108" t="s">
        <v>43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ht="54.75" customHeight="1" thickBot="1" x14ac:dyDescent="0.3">
      <c r="A6" s="22" t="s">
        <v>9</v>
      </c>
      <c r="B6" s="3" t="s">
        <v>10</v>
      </c>
      <c r="C6" s="23" t="s">
        <v>34</v>
      </c>
      <c r="D6" s="3" t="s">
        <v>35</v>
      </c>
      <c r="E6" s="4" t="s">
        <v>11</v>
      </c>
      <c r="F6" s="3" t="s">
        <v>12</v>
      </c>
      <c r="G6" s="4" t="s">
        <v>7</v>
      </c>
      <c r="H6" s="5" t="s">
        <v>0</v>
      </c>
      <c r="I6" s="6" t="s">
        <v>1</v>
      </c>
      <c r="J6" s="5" t="s">
        <v>2</v>
      </c>
      <c r="K6" s="6" t="s">
        <v>3</v>
      </c>
      <c r="L6" s="5" t="s">
        <v>4</v>
      </c>
      <c r="M6" s="5" t="s">
        <v>5</v>
      </c>
      <c r="N6" s="5" t="s">
        <v>53</v>
      </c>
      <c r="O6" s="5" t="s">
        <v>54</v>
      </c>
      <c r="P6" s="5" t="s">
        <v>55</v>
      </c>
      <c r="Q6" s="6" t="s">
        <v>56</v>
      </c>
      <c r="R6" s="6" t="s">
        <v>13</v>
      </c>
      <c r="S6" s="6" t="s">
        <v>6</v>
      </c>
      <c r="T6" s="3"/>
      <c r="U6" s="7" t="s">
        <v>39</v>
      </c>
    </row>
    <row r="7" spans="1:21" hidden="1" x14ac:dyDescent="0.25">
      <c r="A7" s="24" t="s">
        <v>15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52</v>
      </c>
      <c r="N7" s="1" t="s">
        <v>51</v>
      </c>
      <c r="O7" s="1" t="s">
        <v>50</v>
      </c>
      <c r="P7" s="1" t="s">
        <v>49</v>
      </c>
      <c r="Q7" s="1" t="s">
        <v>25</v>
      </c>
      <c r="R7" s="1" t="s">
        <v>26</v>
      </c>
      <c r="S7" s="1" t="s">
        <v>27</v>
      </c>
      <c r="T7" s="1" t="s">
        <v>30</v>
      </c>
      <c r="U7" s="25" t="s">
        <v>31</v>
      </c>
    </row>
    <row r="8" spans="1:21" ht="30" x14ac:dyDescent="0.25">
      <c r="A8" s="26">
        <v>1</v>
      </c>
      <c r="B8" s="20" t="s">
        <v>153</v>
      </c>
      <c r="C8" s="44" t="s">
        <v>154</v>
      </c>
      <c r="D8" s="21"/>
      <c r="E8" s="94">
        <v>9955</v>
      </c>
      <c r="F8" s="8" t="s">
        <v>75</v>
      </c>
      <c r="G8" s="17">
        <v>0.19420138888888891</v>
      </c>
      <c r="H8" s="10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8">
        <f>Таблица1567892102345681416[[#This Row],[Столбец5]]+Таблица1567892102345681416[[#This Row],[Столбец6]]+Таблица1567892102345681416[[#This Row],[Столбец7]]+Таблица1567892102345681416[[#This Row],[Столбец8]]+Таблица1567892102345681416[[#This Row],[Столбец9]]+Таблица1567892102345681416[[#This Row],[Столбец10]]+Таблица1567892102345681416[[#This Row],[Столбец105]]+Таблица1567892102345681416[[#This Row],[Столбец104]]+Таблица1567892102345681416[[#This Row],[Столбец103]]+Таблица1567892102345681416[[#This Row],[Столбец102]]+Таблица1567892102345681416[[#This Row],[Столбец11]]</f>
        <v>0.19420138888888891</v>
      </c>
      <c r="S8" s="60">
        <f t="shared" ref="S8:S20" si="0">SUM(G8:R8)</f>
        <v>0.38840277777777782</v>
      </c>
      <c r="T8" s="9" t="e">
        <f>Таблица1567892102345681416[[#This Row],[Столбец13]]+#REF!</f>
        <v>#REF!</v>
      </c>
      <c r="U8" s="27">
        <v>4</v>
      </c>
    </row>
    <row r="9" spans="1:21" ht="30.75" customHeight="1" x14ac:dyDescent="0.25">
      <c r="A9" s="28">
        <v>2</v>
      </c>
      <c r="B9" s="15" t="s">
        <v>65</v>
      </c>
      <c r="C9" s="44" t="s">
        <v>66</v>
      </c>
      <c r="D9" s="21"/>
      <c r="E9" s="94">
        <v>9962</v>
      </c>
      <c r="F9" s="8" t="s">
        <v>75</v>
      </c>
      <c r="G9" s="17">
        <v>0.16621527777777778</v>
      </c>
      <c r="H9" s="10">
        <v>1.3888888888888889E-3</v>
      </c>
      <c r="I9" s="11">
        <v>3.4722222222222224E-2</v>
      </c>
      <c r="J9" s="11">
        <v>0</v>
      </c>
      <c r="K9" s="11">
        <v>0</v>
      </c>
      <c r="L9" s="11">
        <v>3.4722222222222224E-2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8">
        <f>Таблица1567892102345681416[[#This Row],[Столбец5]]+Таблица1567892102345681416[[#This Row],[Столбец6]]+Таблица1567892102345681416[[#This Row],[Столбец7]]+Таблица1567892102345681416[[#This Row],[Столбец8]]+Таблица1567892102345681416[[#This Row],[Столбец9]]+Таблица1567892102345681416[[#This Row],[Столбец10]]+Таблица1567892102345681416[[#This Row],[Столбец105]]+Таблица1567892102345681416[[#This Row],[Столбец104]]+Таблица1567892102345681416[[#This Row],[Столбец103]]+Таблица1567892102345681416[[#This Row],[Столбец102]]+Таблица1567892102345681416[[#This Row],[Столбец11]]</f>
        <v>0.23704861111111108</v>
      </c>
      <c r="S9" s="60">
        <f t="shared" si="0"/>
        <v>0.47409722222222217</v>
      </c>
      <c r="T9" s="9" t="e">
        <f>Таблица1567892102345681416[[#This Row],[Столбец13]]+#REF!</f>
        <v>#REF!</v>
      </c>
      <c r="U9" s="27">
        <v>8</v>
      </c>
    </row>
    <row r="10" spans="1:21" ht="30" x14ac:dyDescent="0.25">
      <c r="A10" s="26">
        <v>3</v>
      </c>
      <c r="B10" s="20" t="s">
        <v>83</v>
      </c>
      <c r="C10" s="44">
        <v>2011</v>
      </c>
      <c r="D10" s="21"/>
      <c r="E10" s="8">
        <v>9966</v>
      </c>
      <c r="F10" s="8" t="s">
        <v>86</v>
      </c>
      <c r="G10" s="17">
        <v>0.22148148148148147</v>
      </c>
      <c r="H10" s="10">
        <v>1.3888888888888889E-3</v>
      </c>
      <c r="I10" s="11">
        <v>1.3888888888888889E-3</v>
      </c>
      <c r="J10" s="11">
        <v>0</v>
      </c>
      <c r="K10" s="11">
        <v>1.3888888888888889E-3</v>
      </c>
      <c r="L10" s="11">
        <v>0</v>
      </c>
      <c r="M10" s="11">
        <v>1.3888888888888889E-3</v>
      </c>
      <c r="N10" s="11">
        <v>1.3888888888888889E-3</v>
      </c>
      <c r="O10" s="11">
        <v>0</v>
      </c>
      <c r="P10" s="11">
        <v>0</v>
      </c>
      <c r="Q10" s="11">
        <v>0</v>
      </c>
      <c r="R10" s="98">
        <f>Таблица1567892102345681416[[#This Row],[Столбец5]]+Таблица1567892102345681416[[#This Row],[Столбец6]]+Таблица1567892102345681416[[#This Row],[Столбец7]]+Таблица1567892102345681416[[#This Row],[Столбец8]]+Таблица1567892102345681416[[#This Row],[Столбец9]]+Таблица1567892102345681416[[#This Row],[Столбец10]]+Таблица1567892102345681416[[#This Row],[Столбец105]]+Таблица1567892102345681416[[#This Row],[Столбец104]]+Таблица1567892102345681416[[#This Row],[Столбец103]]+Таблица1567892102345681416[[#This Row],[Столбец102]]+Таблица1567892102345681416[[#This Row],[Столбец11]]</f>
        <v>0.22842592592592589</v>
      </c>
      <c r="S10" s="60">
        <f t="shared" si="0"/>
        <v>0.45685185185185179</v>
      </c>
      <c r="T10" s="9" t="e">
        <f>Таблица1567892102345681416[[#This Row],[Столбец13]]+#REF!</f>
        <v>#REF!</v>
      </c>
      <c r="U10" s="27">
        <v>7</v>
      </c>
    </row>
    <row r="11" spans="1:21" ht="30" hidden="1" x14ac:dyDescent="0.25">
      <c r="A11" s="28">
        <v>4</v>
      </c>
      <c r="B11" s="15" t="s">
        <v>126</v>
      </c>
      <c r="C11" s="44" t="s">
        <v>127</v>
      </c>
      <c r="D11" s="19"/>
      <c r="E11" s="8"/>
      <c r="F11" s="8" t="s">
        <v>105</v>
      </c>
      <c r="G11" s="17">
        <v>0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8">
        <f>Таблица1567892102345681416[[#This Row],[Столбец5]]+Таблица1567892102345681416[[#This Row],[Столбец6]]+Таблица1567892102345681416[[#This Row],[Столбец7]]+Таблица1567892102345681416[[#This Row],[Столбец8]]+Таблица1567892102345681416[[#This Row],[Столбец9]]+Таблица1567892102345681416[[#This Row],[Столбец10]]+Таблица1567892102345681416[[#This Row],[Столбец105]]+Таблица1567892102345681416[[#This Row],[Столбец104]]+Таблица1567892102345681416[[#This Row],[Столбец103]]+Таблица1567892102345681416[[#This Row],[Столбец102]]+Таблица1567892102345681416[[#This Row],[Столбец11]]</f>
        <v>0</v>
      </c>
      <c r="S11" s="60">
        <f t="shared" si="0"/>
        <v>0</v>
      </c>
      <c r="T11" s="9" t="e">
        <f>Таблица1567892102345681416[[#This Row],[Столбец13]]+#REF!</f>
        <v>#REF!</v>
      </c>
      <c r="U11" s="27"/>
    </row>
    <row r="12" spans="1:21" ht="30.75" thickBot="1" x14ac:dyDescent="0.3">
      <c r="A12" s="49">
        <v>5</v>
      </c>
      <c r="B12" s="50" t="s">
        <v>132</v>
      </c>
      <c r="C12" s="62" t="s">
        <v>133</v>
      </c>
      <c r="D12" s="35"/>
      <c r="E12" s="36">
        <v>9943</v>
      </c>
      <c r="F12" s="8" t="s">
        <v>134</v>
      </c>
      <c r="G12" s="38">
        <v>0.15486111111111112</v>
      </c>
      <c r="H12" s="39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98">
        <f>Таблица1567892102345681416[[#This Row],[Столбец5]]+Таблица1567892102345681416[[#This Row],[Столбец6]]+Таблица1567892102345681416[[#This Row],[Столбец7]]+Таблица1567892102345681416[[#This Row],[Столбец8]]+Таблица1567892102345681416[[#This Row],[Столбец9]]+Таблица1567892102345681416[[#This Row],[Столбец10]]+Таблица1567892102345681416[[#This Row],[Столбец105]]+Таблица1567892102345681416[[#This Row],[Столбец104]]+Таблица1567892102345681416[[#This Row],[Столбец103]]+Таблица1567892102345681416[[#This Row],[Столбец102]]+Таблица1567892102345681416[[#This Row],[Столбец11]]</f>
        <v>0.15486111111111112</v>
      </c>
      <c r="S12" s="61">
        <f t="shared" si="0"/>
        <v>0.30972222222222223</v>
      </c>
      <c r="T12" s="52" t="e">
        <f>Таблица1567892102345681416[[#This Row],[Столбец13]]+#REF!</f>
        <v>#REF!</v>
      </c>
      <c r="U12" s="53">
        <v>3</v>
      </c>
    </row>
    <row r="13" spans="1:21" ht="30.75" thickBot="1" x14ac:dyDescent="0.3">
      <c r="A13" s="46">
        <v>6</v>
      </c>
      <c r="B13" s="47" t="s">
        <v>135</v>
      </c>
      <c r="C13" s="31" t="s">
        <v>131</v>
      </c>
      <c r="D13" s="21"/>
      <c r="E13" s="8">
        <v>9944</v>
      </c>
      <c r="F13" s="8" t="s">
        <v>105</v>
      </c>
      <c r="G13" s="17">
        <v>0.1328125</v>
      </c>
      <c r="H13" s="10">
        <v>0</v>
      </c>
      <c r="I13" s="11">
        <v>1.3888888888888889E-3</v>
      </c>
      <c r="J13" s="11">
        <v>0</v>
      </c>
      <c r="K13" s="11">
        <v>1.3888888888888889E-3</v>
      </c>
      <c r="L13" s="11">
        <v>0</v>
      </c>
      <c r="M13" s="11">
        <v>0</v>
      </c>
      <c r="N13" s="11">
        <v>0</v>
      </c>
      <c r="O13" s="11">
        <v>1.3888888888888889E-3</v>
      </c>
      <c r="P13" s="11">
        <v>0</v>
      </c>
      <c r="Q13" s="11">
        <v>0</v>
      </c>
      <c r="R13" s="98">
        <f>Таблица1567892102345681416[[#This Row],[Столбец5]]+Таблица1567892102345681416[[#This Row],[Столбец6]]+Таблица1567892102345681416[[#This Row],[Столбец7]]+Таблица1567892102345681416[[#This Row],[Столбец8]]+Таблица1567892102345681416[[#This Row],[Столбец9]]+Таблица1567892102345681416[[#This Row],[Столбец10]]+Таблица1567892102345681416[[#This Row],[Столбец105]]+Таблица1567892102345681416[[#This Row],[Столбец104]]+Таблица1567892102345681416[[#This Row],[Столбец103]]+Таблица1567892102345681416[[#This Row],[Столбец102]]+Таблица1567892102345681416[[#This Row],[Столбец11]]</f>
        <v>0.13697916666666665</v>
      </c>
      <c r="S13" s="60">
        <f t="shared" si="0"/>
        <v>0.2739583333333333</v>
      </c>
      <c r="T13" s="33" t="e">
        <f>Таблица1567892102345681416[[#This Row],[Столбец13]]+#REF!</f>
        <v>#REF!</v>
      </c>
      <c r="U13" s="45">
        <v>1</v>
      </c>
    </row>
    <row r="14" spans="1:21" ht="30" x14ac:dyDescent="0.25">
      <c r="A14" s="26">
        <v>7</v>
      </c>
      <c r="B14" s="20" t="s">
        <v>163</v>
      </c>
      <c r="C14" s="44" t="s">
        <v>164</v>
      </c>
      <c r="D14" s="21"/>
      <c r="E14" s="94">
        <v>9942</v>
      </c>
      <c r="F14" s="8" t="s">
        <v>103</v>
      </c>
      <c r="G14" s="17">
        <v>0.14962962962962964</v>
      </c>
      <c r="H14" s="10">
        <v>0</v>
      </c>
      <c r="I14" s="11">
        <v>1.3888888888888889E-3</v>
      </c>
      <c r="J14" s="11">
        <v>0</v>
      </c>
      <c r="K14" s="11">
        <v>0</v>
      </c>
      <c r="L14" s="11">
        <v>0</v>
      </c>
      <c r="M14" s="11">
        <v>0</v>
      </c>
      <c r="N14" s="11">
        <v>1.3888888888888889E-3</v>
      </c>
      <c r="O14" s="11">
        <v>0</v>
      </c>
      <c r="P14" s="11">
        <v>0</v>
      </c>
      <c r="Q14" s="11">
        <v>0</v>
      </c>
      <c r="R14" s="18">
        <f>Таблица1567892102345681416[[#This Row],[Столбец5]]+Таблица1567892102345681416[[#This Row],[Столбец6]]+Таблица1567892102345681416[[#This Row],[Столбец7]]+Таблица1567892102345681416[[#This Row],[Столбец8]]+Таблица1567892102345681416[[#This Row],[Столбец9]]+Таблица1567892102345681416[[#This Row],[Столбец10]]+Таблица1567892102345681416[[#This Row],[Столбец105]]+Таблица1567892102345681416[[#This Row],[Столбец104]]+Таблица1567892102345681416[[#This Row],[Столбец103]]+Таблица1567892102345681416[[#This Row],[Столбец102]]+Таблица1567892102345681416[[#This Row],[Столбец11]]</f>
        <v>0.15240740740740741</v>
      </c>
      <c r="S14" s="60">
        <f t="shared" si="0"/>
        <v>0.30481481481481482</v>
      </c>
      <c r="T14" s="9" t="e">
        <f>Таблица1567892102345681416[[#This Row],[Столбец13]]+#REF!</f>
        <v>#REF!</v>
      </c>
      <c r="U14" s="43">
        <v>2</v>
      </c>
    </row>
    <row r="15" spans="1:21" ht="30" hidden="1" x14ac:dyDescent="0.25">
      <c r="A15" s="46">
        <v>8</v>
      </c>
      <c r="B15" s="48" t="s">
        <v>136</v>
      </c>
      <c r="C15" s="44" t="s">
        <v>137</v>
      </c>
      <c r="D15" s="32"/>
      <c r="E15" s="94"/>
      <c r="F15" s="8" t="s">
        <v>103</v>
      </c>
      <c r="G15" s="17">
        <v>0</v>
      </c>
      <c r="H15" s="10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8">
        <f>Таблица1567892102345681416[[#This Row],[Столбец5]]+Таблица1567892102345681416[[#This Row],[Столбец6]]+Таблица1567892102345681416[[#This Row],[Столбец7]]+Таблица1567892102345681416[[#This Row],[Столбец8]]+Таблица1567892102345681416[[#This Row],[Столбец9]]+Таблица1567892102345681416[[#This Row],[Столбец10]]+Таблица1567892102345681416[[#This Row],[Столбец105]]+Таблица1567892102345681416[[#This Row],[Столбец104]]+Таблица1567892102345681416[[#This Row],[Столбец103]]+Таблица1567892102345681416[[#This Row],[Столбец102]]+Таблица1567892102345681416[[#This Row],[Столбец11]]</f>
        <v>0</v>
      </c>
      <c r="S15" s="60">
        <f t="shared" si="0"/>
        <v>0</v>
      </c>
      <c r="T15" s="9" t="e">
        <f>Таблица1567892102345681416[[#This Row],[Столбец13]]+#REF!</f>
        <v>#REF!</v>
      </c>
      <c r="U15" s="27"/>
    </row>
    <row r="16" spans="1:21" ht="30" x14ac:dyDescent="0.25">
      <c r="A16" s="26">
        <v>9</v>
      </c>
      <c r="B16" s="51" t="s">
        <v>149</v>
      </c>
      <c r="C16" s="44" t="s">
        <v>150</v>
      </c>
      <c r="D16" s="21"/>
      <c r="E16" s="103">
        <v>9952</v>
      </c>
      <c r="F16" s="8" t="s">
        <v>105</v>
      </c>
      <c r="G16" s="17">
        <v>0.17126157407407408</v>
      </c>
      <c r="H16" s="10">
        <v>0</v>
      </c>
      <c r="I16" s="11">
        <v>0</v>
      </c>
      <c r="J16" s="11">
        <v>2.0833333333333333E-3</v>
      </c>
      <c r="K16" s="11">
        <v>0</v>
      </c>
      <c r="L16" s="11">
        <v>3.4722222222222224E-2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8">
        <f>Таблица1567892102345681416[[#This Row],[Столбец5]]+Таблица1567892102345681416[[#This Row],[Столбец6]]+Таблица1567892102345681416[[#This Row],[Столбец7]]+Таблица1567892102345681416[[#This Row],[Столбец8]]+Таблица1567892102345681416[[#This Row],[Столбец9]]+Таблица1567892102345681416[[#This Row],[Столбец10]]+Таблица1567892102345681416[[#This Row],[Столбец105]]+Таблица1567892102345681416[[#This Row],[Столбец104]]+Таблица1567892102345681416[[#This Row],[Столбец103]]+Таблица1567892102345681416[[#This Row],[Столбец102]]+Таблица1567892102345681416[[#This Row],[Столбец11]]</f>
        <v>0.20806712962962964</v>
      </c>
      <c r="S16" s="60">
        <f t="shared" si="0"/>
        <v>0.41613425925925929</v>
      </c>
      <c r="T16" s="14"/>
      <c r="U16" s="29">
        <v>6</v>
      </c>
    </row>
    <row r="17" spans="1:21" ht="30" x14ac:dyDescent="0.25">
      <c r="A17" s="46">
        <v>10</v>
      </c>
      <c r="B17" s="47" t="s">
        <v>166</v>
      </c>
      <c r="C17" s="65" t="s">
        <v>167</v>
      </c>
      <c r="D17" s="21"/>
      <c r="E17" s="94">
        <v>9938</v>
      </c>
      <c r="F17" s="8" t="s">
        <v>168</v>
      </c>
      <c r="G17" s="17">
        <v>0.34016203703703707</v>
      </c>
      <c r="H17" s="10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1.3888888888888889E-3</v>
      </c>
      <c r="P17" s="11">
        <v>1.3888888888888889E-3</v>
      </c>
      <c r="Q17" s="11">
        <v>0</v>
      </c>
      <c r="R17" s="18">
        <f>Таблица1567892102345681416[[#This Row],[Столбец5]]+Таблица1567892102345681416[[#This Row],[Столбец6]]+Таблица1567892102345681416[[#This Row],[Столбец7]]+Таблица1567892102345681416[[#This Row],[Столбец8]]+Таблица1567892102345681416[[#This Row],[Столбец9]]+Таблица1567892102345681416[[#This Row],[Столбец10]]+Таблица1567892102345681416[[#This Row],[Столбец105]]+Таблица1567892102345681416[[#This Row],[Столбец104]]+Таблица1567892102345681416[[#This Row],[Столбец103]]+Таблица1567892102345681416[[#This Row],[Столбец102]]+Таблица1567892102345681416[[#This Row],[Столбец11]]</f>
        <v>0.34293981481481484</v>
      </c>
      <c r="S17" s="60">
        <f t="shared" si="0"/>
        <v>0.68587962962962967</v>
      </c>
      <c r="T17" s="14" t="e">
        <f>Таблица1567892102345681416[[#This Row],[Столбец13]]+#REF!</f>
        <v>#REF!</v>
      </c>
      <c r="U17" s="54">
        <v>9</v>
      </c>
    </row>
    <row r="18" spans="1:21" ht="60" hidden="1" x14ac:dyDescent="0.25">
      <c r="A18" s="26">
        <v>11</v>
      </c>
      <c r="B18" s="20" t="s">
        <v>182</v>
      </c>
      <c r="C18" s="65" t="s">
        <v>183</v>
      </c>
      <c r="D18" s="19" t="s">
        <v>179</v>
      </c>
      <c r="E18" s="8">
        <v>9925</v>
      </c>
      <c r="F18" s="8" t="s">
        <v>184</v>
      </c>
      <c r="G18" s="17">
        <v>0</v>
      </c>
      <c r="H18" s="10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8">
        <f>Таблица1567892102345681416[[#This Row],[Столбец5]]+Таблица1567892102345681416[[#This Row],[Столбец6]]+Таблица1567892102345681416[[#This Row],[Столбец7]]+Таблица1567892102345681416[[#This Row],[Столбец8]]+Таблица1567892102345681416[[#This Row],[Столбец9]]+Таблица1567892102345681416[[#This Row],[Столбец10]]+Таблица1567892102345681416[[#This Row],[Столбец105]]+Таблица1567892102345681416[[#This Row],[Столбец104]]+Таблица1567892102345681416[[#This Row],[Столбец103]]+Таблица1567892102345681416[[#This Row],[Столбец102]]+Таблица1567892102345681416[[#This Row],[Столбец11]]</f>
        <v>0</v>
      </c>
      <c r="S18" s="60">
        <f t="shared" si="0"/>
        <v>0</v>
      </c>
      <c r="T18" s="14" t="e">
        <f>Таблица1567892102345681416[[#This Row],[Столбец13]]+#REF!</f>
        <v>#REF!</v>
      </c>
      <c r="U18" s="54"/>
    </row>
    <row r="19" spans="1:21" ht="30" x14ac:dyDescent="0.25">
      <c r="A19" s="46">
        <v>12</v>
      </c>
      <c r="B19" s="59" t="s">
        <v>195</v>
      </c>
      <c r="C19" s="65" t="s">
        <v>196</v>
      </c>
      <c r="D19" s="19"/>
      <c r="E19" s="8">
        <v>9920</v>
      </c>
      <c r="F19" s="9" t="s">
        <v>75</v>
      </c>
      <c r="G19" s="17">
        <v>0.19990740740740742</v>
      </c>
      <c r="H19" s="10">
        <v>1.3888888888888889E-3</v>
      </c>
      <c r="I19" s="11">
        <v>1.3888888888888889E-3</v>
      </c>
      <c r="J19" s="11">
        <v>1.3888888888888889E-3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98">
        <f>Таблица1567892102345681416[[#This Row],[Столбец5]]+Таблица1567892102345681416[[#This Row],[Столбец6]]+Таблица1567892102345681416[[#This Row],[Столбец7]]+Таблица1567892102345681416[[#This Row],[Столбец8]]+Таблица1567892102345681416[[#This Row],[Столбец9]]+Таблица1567892102345681416[[#This Row],[Столбец10]]+Таблица1567892102345681416[[#This Row],[Столбец105]]+Таблица1567892102345681416[[#This Row],[Столбец104]]+Таблица1567892102345681416[[#This Row],[Столбец103]]+Таблица1567892102345681416[[#This Row],[Столбец102]]+Таблица1567892102345681416[[#This Row],[Столбец11]]</f>
        <v>0.20407407407407407</v>
      </c>
      <c r="S19" s="60">
        <f t="shared" si="0"/>
        <v>0.40814814814814815</v>
      </c>
      <c r="T19" s="14" t="e">
        <f>Таблица1567892102345681416[[#This Row],[Столбец13]]+#REF!</f>
        <v>#REF!</v>
      </c>
      <c r="U19" s="29">
        <v>5</v>
      </c>
    </row>
    <row r="20" spans="1:21" ht="15.75" x14ac:dyDescent="0.25">
      <c r="A20" s="26">
        <v>13</v>
      </c>
      <c r="B20" s="20"/>
      <c r="C20" s="31"/>
      <c r="D20" s="30"/>
      <c r="E20" s="8"/>
      <c r="F20" s="9"/>
      <c r="G20" s="17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8"/>
      <c r="S20" s="60">
        <f t="shared" si="0"/>
        <v>0</v>
      </c>
      <c r="T20" s="14"/>
      <c r="U20" s="29"/>
    </row>
    <row r="21" spans="1:21" x14ac:dyDescent="0.25">
      <c r="C21" s="1" t="s">
        <v>32</v>
      </c>
    </row>
    <row r="22" spans="1:21" x14ac:dyDescent="0.25">
      <c r="C22" s="1" t="s">
        <v>33</v>
      </c>
    </row>
  </sheetData>
  <mergeCells count="4">
    <mergeCell ref="B2:S2"/>
    <mergeCell ref="C3:R3"/>
    <mergeCell ref="C4:U4"/>
    <mergeCell ref="A5:U5"/>
  </mergeCells>
  <pageMargins left="0.11811023622047245" right="0.11811023622047245" top="0.35433070866141736" bottom="0.15748031496062992" header="0" footer="0"/>
  <pageSetup paperSize="9" orientation="landscape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U32"/>
  <sheetViews>
    <sheetView topLeftCell="A6" zoomScale="70" zoomScaleNormal="70" zoomScaleSheetLayoutView="100" workbookViewId="0">
      <selection activeCell="W13" sqref="W13"/>
    </sheetView>
  </sheetViews>
  <sheetFormatPr defaultColWidth="8.5703125" defaultRowHeight="15" x14ac:dyDescent="0.25"/>
  <cols>
    <col min="1" max="1" width="4" style="1" customWidth="1"/>
    <col min="2" max="2" width="24.7109375" style="1" customWidth="1"/>
    <col min="3" max="3" width="10.28515625" style="1" customWidth="1"/>
    <col min="4" max="4" width="11.5703125" style="1" customWidth="1"/>
    <col min="5" max="5" width="9.85546875" style="1" customWidth="1"/>
    <col min="6" max="6" width="14" style="1" customWidth="1"/>
    <col min="7" max="7" width="8.28515625" style="1" customWidth="1"/>
    <col min="8" max="8" width="9.5703125" style="1" customWidth="1"/>
    <col min="9" max="9" width="9.7109375" style="1" customWidth="1"/>
    <col min="10" max="10" width="7" style="1" customWidth="1"/>
    <col min="11" max="11" width="9.5703125" style="1" customWidth="1"/>
    <col min="12" max="12" width="10.140625" style="1" customWidth="1"/>
    <col min="13" max="13" width="9.7109375" style="1" customWidth="1"/>
    <col min="14" max="14" width="11.42578125" style="1" customWidth="1"/>
    <col min="15" max="15" width="9.7109375" style="1" customWidth="1"/>
    <col min="16" max="16" width="12.5703125" style="1" customWidth="1"/>
    <col min="17" max="17" width="8.7109375" style="1" customWidth="1"/>
    <col min="18" max="18" width="10.5703125" style="1" customWidth="1"/>
    <col min="19" max="19" width="0.140625" style="1" hidden="1" customWidth="1"/>
    <col min="20" max="20" width="2.85546875" style="1" hidden="1" customWidth="1"/>
    <col min="21" max="21" width="7.140625" style="1" customWidth="1"/>
    <col min="22" max="16384" width="8.5703125" style="1"/>
  </cols>
  <sheetData>
    <row r="1" spans="1:21" x14ac:dyDescent="0.25">
      <c r="R1" s="2"/>
      <c r="S1" s="2"/>
      <c r="T1" s="2"/>
      <c r="U1" s="2"/>
    </row>
    <row r="2" spans="1:21" ht="19.5" customHeight="1" x14ac:dyDescent="0.35">
      <c r="B2" s="105" t="s">
        <v>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56"/>
      <c r="U2" s="56"/>
    </row>
    <row r="3" spans="1:21" ht="19.5" customHeight="1" x14ac:dyDescent="0.35">
      <c r="B3" s="58"/>
      <c r="C3" s="106" t="s">
        <v>40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58"/>
      <c r="T3" s="56"/>
      <c r="U3" s="56"/>
    </row>
    <row r="4" spans="1:21" ht="15.75" x14ac:dyDescent="0.25">
      <c r="C4" s="107" t="s">
        <v>41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6.5" thickBot="1" x14ac:dyDescent="0.3">
      <c r="A5" s="108" t="s">
        <v>48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ht="54.75" customHeight="1" thickBot="1" x14ac:dyDescent="0.3">
      <c r="A6" s="22" t="s">
        <v>9</v>
      </c>
      <c r="B6" s="3" t="s">
        <v>10</v>
      </c>
      <c r="C6" s="23" t="s">
        <v>34</v>
      </c>
      <c r="D6" s="3" t="s">
        <v>35</v>
      </c>
      <c r="E6" s="4" t="s">
        <v>11</v>
      </c>
      <c r="F6" s="3" t="s">
        <v>12</v>
      </c>
      <c r="G6" s="4" t="s">
        <v>7</v>
      </c>
      <c r="H6" s="5" t="s">
        <v>0</v>
      </c>
      <c r="I6" s="6" t="s">
        <v>1</v>
      </c>
      <c r="J6" s="5" t="s">
        <v>2</v>
      </c>
      <c r="K6" s="6" t="s">
        <v>3</v>
      </c>
      <c r="L6" s="5" t="s">
        <v>4</v>
      </c>
      <c r="M6" s="5" t="s">
        <v>5</v>
      </c>
      <c r="N6" s="5" t="s">
        <v>53</v>
      </c>
      <c r="O6" s="5" t="s">
        <v>54</v>
      </c>
      <c r="P6" s="5" t="s">
        <v>55</v>
      </c>
      <c r="Q6" s="6" t="s">
        <v>56</v>
      </c>
      <c r="R6" s="6" t="s">
        <v>13</v>
      </c>
      <c r="S6" s="6" t="s">
        <v>6</v>
      </c>
      <c r="T6" s="3"/>
      <c r="U6" s="7" t="s">
        <v>39</v>
      </c>
    </row>
    <row r="7" spans="1:21" hidden="1" x14ac:dyDescent="0.25">
      <c r="A7" s="24" t="s">
        <v>15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52</v>
      </c>
      <c r="N7" s="1" t="s">
        <v>51</v>
      </c>
      <c r="O7" s="1" t="s">
        <v>50</v>
      </c>
      <c r="P7" s="1" t="s">
        <v>49</v>
      </c>
      <c r="Q7" s="1" t="s">
        <v>25</v>
      </c>
      <c r="R7" s="1" t="s">
        <v>26</v>
      </c>
      <c r="S7" s="1" t="s">
        <v>27</v>
      </c>
      <c r="T7" s="1" t="s">
        <v>30</v>
      </c>
      <c r="U7" s="25" t="s">
        <v>31</v>
      </c>
    </row>
    <row r="8" spans="1:21" ht="15.75" hidden="1" x14ac:dyDescent="0.25">
      <c r="A8" s="26">
        <v>1</v>
      </c>
      <c r="B8" s="20"/>
      <c r="C8" s="44"/>
      <c r="D8" s="21"/>
      <c r="E8" s="8"/>
      <c r="F8" s="8" t="s">
        <v>75</v>
      </c>
      <c r="G8" s="17">
        <v>0</v>
      </c>
      <c r="H8" s="10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8">
        <f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f>
        <v>0</v>
      </c>
      <c r="S8" s="60">
        <f t="shared" ref="S8:S30" si="0">SUM(G8:R8)</f>
        <v>0</v>
      </c>
      <c r="T8" s="9" t="e">
        <f>Таблица156789210234568141617[[#This Row],[Столбец13]]+#REF!</f>
        <v>#REF!</v>
      </c>
      <c r="U8" s="27"/>
    </row>
    <row r="9" spans="1:21" ht="30.75" thickBot="1" x14ac:dyDescent="0.3">
      <c r="A9" s="28">
        <v>2</v>
      </c>
      <c r="B9" s="15" t="s">
        <v>151</v>
      </c>
      <c r="C9" s="44" t="s">
        <v>152</v>
      </c>
      <c r="D9" s="21"/>
      <c r="E9" s="94">
        <v>9963</v>
      </c>
      <c r="F9" s="63" t="s">
        <v>75</v>
      </c>
      <c r="G9" s="17">
        <v>0.15346064814814817</v>
      </c>
      <c r="H9" s="10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8">
        <f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f>
        <v>0.15346064814814817</v>
      </c>
      <c r="S9" s="60">
        <f t="shared" si="0"/>
        <v>0.30692129629629633</v>
      </c>
      <c r="T9" s="9" t="e">
        <f>Таблица156789210234568141617[[#This Row],[Столбец13]]+#REF!</f>
        <v>#REF!</v>
      </c>
      <c r="U9" s="27">
        <v>4</v>
      </c>
    </row>
    <row r="10" spans="1:21" ht="32.25" hidden="1" customHeight="1" x14ac:dyDescent="0.25">
      <c r="A10" s="26">
        <v>3</v>
      </c>
      <c r="B10" s="20" t="s">
        <v>69</v>
      </c>
      <c r="C10" s="44" t="s">
        <v>70</v>
      </c>
      <c r="D10" s="21"/>
      <c r="E10" s="94"/>
      <c r="F10" s="8" t="s">
        <v>75</v>
      </c>
      <c r="G10" s="17">
        <v>0</v>
      </c>
      <c r="H10" s="10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8">
        <f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f>
        <v>0</v>
      </c>
      <c r="S10" s="60">
        <f t="shared" si="0"/>
        <v>0</v>
      </c>
      <c r="T10" s="9" t="e">
        <f>Таблица156789210234568141617[[#This Row],[Столбец13]]+#REF!</f>
        <v>#REF!</v>
      </c>
      <c r="U10" s="27"/>
    </row>
    <row r="11" spans="1:21" ht="30" hidden="1" x14ac:dyDescent="0.25">
      <c r="A11" s="28">
        <v>4</v>
      </c>
      <c r="B11" s="15" t="s">
        <v>71</v>
      </c>
      <c r="C11" s="44" t="s">
        <v>72</v>
      </c>
      <c r="D11" s="19"/>
      <c r="E11" s="94"/>
      <c r="F11" s="8" t="s">
        <v>75</v>
      </c>
      <c r="G11" s="17">
        <v>0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8">
        <f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f>
        <v>0</v>
      </c>
      <c r="S11" s="60">
        <f t="shared" si="0"/>
        <v>0</v>
      </c>
      <c r="T11" s="9" t="e">
        <f>Таблица156789210234568141617[[#This Row],[Столбец13]]+#REF!</f>
        <v>#REF!</v>
      </c>
      <c r="U11" s="27"/>
    </row>
    <row r="12" spans="1:21" ht="30.75" hidden="1" thickBot="1" x14ac:dyDescent="0.3">
      <c r="A12" s="49">
        <v>5</v>
      </c>
      <c r="B12" s="50" t="s">
        <v>73</v>
      </c>
      <c r="C12" s="62" t="s">
        <v>74</v>
      </c>
      <c r="D12" s="35"/>
      <c r="E12" s="102"/>
      <c r="F12" s="36" t="s">
        <v>75</v>
      </c>
      <c r="G12" s="38">
        <v>0</v>
      </c>
      <c r="H12" s="39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18">
        <f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f>
        <v>0</v>
      </c>
      <c r="S12" s="61">
        <f t="shared" si="0"/>
        <v>0</v>
      </c>
      <c r="T12" s="52" t="e">
        <f>Таблица156789210234568141617[[#This Row],[Столбец13]]+#REF!</f>
        <v>#REF!</v>
      </c>
      <c r="U12" s="53"/>
    </row>
    <row r="13" spans="1:21" ht="30.75" thickBot="1" x14ac:dyDescent="0.3">
      <c r="A13" s="46">
        <v>6</v>
      </c>
      <c r="B13" s="47" t="s">
        <v>84</v>
      </c>
      <c r="C13" s="31">
        <v>2009</v>
      </c>
      <c r="D13" s="21"/>
      <c r="E13" s="94">
        <v>9968</v>
      </c>
      <c r="F13" s="8" t="s">
        <v>86</v>
      </c>
      <c r="G13" s="17">
        <v>0.13324074074074074</v>
      </c>
      <c r="H13" s="10">
        <v>0</v>
      </c>
      <c r="I13" s="11">
        <v>1.3888888888888889E-3</v>
      </c>
      <c r="J13" s="11">
        <v>0</v>
      </c>
      <c r="K13" s="11">
        <v>0</v>
      </c>
      <c r="L13" s="11">
        <v>1.3888888888888889E-3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8">
        <f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f>
        <v>0.13601851851851851</v>
      </c>
      <c r="S13" s="60">
        <f t="shared" si="0"/>
        <v>0.27203703703703702</v>
      </c>
      <c r="T13" s="33" t="e">
        <f>Таблица156789210234568141617[[#This Row],[Столбец13]]+#REF!</f>
        <v>#REF!</v>
      </c>
      <c r="U13" s="45">
        <v>2</v>
      </c>
    </row>
    <row r="14" spans="1:21" ht="30" x14ac:dyDescent="0.25">
      <c r="A14" s="26">
        <v>7</v>
      </c>
      <c r="B14" s="20" t="s">
        <v>85</v>
      </c>
      <c r="C14" s="31">
        <v>2010</v>
      </c>
      <c r="D14" s="21"/>
      <c r="E14" s="94">
        <v>9967</v>
      </c>
      <c r="F14" s="8" t="s">
        <v>86</v>
      </c>
      <c r="G14" s="17">
        <v>0.16190972222222222</v>
      </c>
      <c r="H14" s="10">
        <v>0</v>
      </c>
      <c r="I14" s="11">
        <v>3.4722222222222224E-2</v>
      </c>
      <c r="J14" s="11">
        <v>1.3888888888888889E-3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1.3888888888888889E-3</v>
      </c>
      <c r="Q14" s="11">
        <v>0</v>
      </c>
      <c r="R14" s="18">
        <f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f>
        <v>0.1994097222222222</v>
      </c>
      <c r="S14" s="60">
        <f t="shared" si="0"/>
        <v>0.39881944444444439</v>
      </c>
      <c r="T14" s="9" t="e">
        <f>Таблица156789210234568141617[[#This Row],[Столбец13]]+#REF!</f>
        <v>#REF!</v>
      </c>
      <c r="U14" s="43">
        <v>9</v>
      </c>
    </row>
    <row r="15" spans="1:21" ht="30" x14ac:dyDescent="0.25">
      <c r="A15" s="46">
        <v>8</v>
      </c>
      <c r="B15" s="48" t="s">
        <v>188</v>
      </c>
      <c r="C15" s="44" t="s">
        <v>128</v>
      </c>
      <c r="D15" s="32"/>
      <c r="E15" s="8">
        <v>9940</v>
      </c>
      <c r="F15" s="8" t="s">
        <v>129</v>
      </c>
      <c r="G15" s="17">
        <v>0.12427083333333333</v>
      </c>
      <c r="H15" s="10">
        <v>1.3888888888888889E-3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98">
        <f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f>
        <v>0.12565972222222221</v>
      </c>
      <c r="S15" s="60">
        <f t="shared" si="0"/>
        <v>0.25131944444444443</v>
      </c>
      <c r="T15" s="9" t="e">
        <f>Таблица156789210234568141617[[#This Row],[Столбец13]]+#REF!</f>
        <v>#REF!</v>
      </c>
      <c r="U15" s="27">
        <v>1</v>
      </c>
    </row>
    <row r="16" spans="1:21" ht="30" x14ac:dyDescent="0.25">
      <c r="A16" s="26">
        <v>9</v>
      </c>
      <c r="B16" s="51" t="s">
        <v>130</v>
      </c>
      <c r="C16" s="31" t="s">
        <v>189</v>
      </c>
      <c r="D16" s="21"/>
      <c r="E16" s="16">
        <v>9937</v>
      </c>
      <c r="F16" s="8" t="s">
        <v>101</v>
      </c>
      <c r="G16" s="17">
        <v>0.13452546296296297</v>
      </c>
      <c r="H16" s="10">
        <v>1.3888888888888889E-3</v>
      </c>
      <c r="I16" s="11">
        <v>1.3888888888888889E-3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98">
        <f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f>
        <v>0.13730324074074074</v>
      </c>
      <c r="S16" s="60">
        <f t="shared" si="0"/>
        <v>0.27460648148148148</v>
      </c>
      <c r="T16" s="14"/>
      <c r="U16" s="29">
        <v>3</v>
      </c>
    </row>
    <row r="17" spans="1:21" ht="30" hidden="1" x14ac:dyDescent="0.25">
      <c r="A17" s="46">
        <v>10</v>
      </c>
      <c r="B17" s="47" t="s">
        <v>138</v>
      </c>
      <c r="C17" s="65" t="s">
        <v>139</v>
      </c>
      <c r="D17" s="21">
        <v>493</v>
      </c>
      <c r="E17" s="8"/>
      <c r="F17" s="8"/>
      <c r="G17" s="17">
        <v>0</v>
      </c>
      <c r="H17" s="10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8">
        <f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f>
        <v>0</v>
      </c>
      <c r="S17" s="60">
        <f t="shared" si="0"/>
        <v>0</v>
      </c>
      <c r="T17" s="14" t="e">
        <f>Таблица156789210234568141617[[#This Row],[Столбец13]]+#REF!</f>
        <v>#REF!</v>
      </c>
      <c r="U17" s="54"/>
    </row>
    <row r="18" spans="1:21" ht="30" x14ac:dyDescent="0.25">
      <c r="A18" s="26">
        <v>11</v>
      </c>
      <c r="B18" s="20" t="s">
        <v>145</v>
      </c>
      <c r="C18" s="65" t="s">
        <v>146</v>
      </c>
      <c r="D18" s="21" t="s">
        <v>148</v>
      </c>
      <c r="E18" s="94">
        <v>9971</v>
      </c>
      <c r="F18" s="8" t="s">
        <v>147</v>
      </c>
      <c r="G18" s="17">
        <v>0.20218749999999999</v>
      </c>
      <c r="H18" s="10">
        <v>1.3888888888888889E-3</v>
      </c>
      <c r="I18" s="11">
        <v>0</v>
      </c>
      <c r="J18" s="11">
        <v>0</v>
      </c>
      <c r="K18" s="11">
        <v>1.3888888888888889E-3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8">
        <f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f>
        <v>0.20496527777777776</v>
      </c>
      <c r="S18" s="60">
        <f t="shared" si="0"/>
        <v>0.40993055555555552</v>
      </c>
      <c r="T18" s="14" t="e">
        <f>Таблица156789210234568141617[[#This Row],[Столбец13]]+#REF!</f>
        <v>#REF!</v>
      </c>
      <c r="U18" s="54">
        <v>10</v>
      </c>
    </row>
    <row r="19" spans="1:21" ht="30" x14ac:dyDescent="0.25">
      <c r="A19" s="46">
        <v>12</v>
      </c>
      <c r="B19" s="76" t="s">
        <v>159</v>
      </c>
      <c r="C19" s="64" t="s">
        <v>160</v>
      </c>
      <c r="D19" s="19">
        <v>493</v>
      </c>
      <c r="E19" s="94">
        <v>9948</v>
      </c>
      <c r="F19" s="8"/>
      <c r="G19" s="17">
        <v>0.28934027777777777</v>
      </c>
      <c r="H19" s="10">
        <v>1.3888888888888889E-3</v>
      </c>
      <c r="I19" s="11">
        <v>1.3888888888888889E-3</v>
      </c>
      <c r="J19" s="11">
        <v>0</v>
      </c>
      <c r="K19" s="11">
        <v>0</v>
      </c>
      <c r="L19" s="11">
        <v>1.3888888888888889E-3</v>
      </c>
      <c r="M19" s="11">
        <v>0</v>
      </c>
      <c r="N19" s="11">
        <v>1.3888888888888889E-3</v>
      </c>
      <c r="O19" s="11">
        <v>1.3888888888888889E-3</v>
      </c>
      <c r="P19" s="11">
        <v>0</v>
      </c>
      <c r="Q19" s="11">
        <v>0</v>
      </c>
      <c r="R19" s="18">
        <f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f>
        <v>0.29628472222222219</v>
      </c>
      <c r="S19" s="60">
        <f t="shared" si="0"/>
        <v>0.59256944444444437</v>
      </c>
      <c r="T19" s="14" t="e">
        <f>Таблица156789210234568141617[[#This Row],[Столбец13]]+#REF!</f>
        <v>#REF!</v>
      </c>
      <c r="U19" s="29">
        <v>12</v>
      </c>
    </row>
    <row r="20" spans="1:21" ht="30" x14ac:dyDescent="0.25">
      <c r="A20" s="46"/>
      <c r="B20" s="77" t="s">
        <v>175</v>
      </c>
      <c r="C20" s="78" t="s">
        <v>173</v>
      </c>
      <c r="D20" s="19"/>
      <c r="E20" s="94">
        <v>9934</v>
      </c>
      <c r="F20" s="8" t="s">
        <v>172</v>
      </c>
      <c r="G20" s="17">
        <v>0.23431712962962961</v>
      </c>
      <c r="H20" s="10">
        <v>1.3888888888888889E-3</v>
      </c>
      <c r="I20" s="11">
        <v>1.3888888888888889E-3</v>
      </c>
      <c r="J20" s="11">
        <v>0</v>
      </c>
      <c r="K20" s="11">
        <v>0</v>
      </c>
      <c r="L20" s="11">
        <v>0</v>
      </c>
      <c r="M20" s="11">
        <v>0</v>
      </c>
      <c r="N20" s="11">
        <v>3.4722222222222224E-2</v>
      </c>
      <c r="O20" s="11">
        <v>1.3888888888888889E-3</v>
      </c>
      <c r="P20" s="11">
        <v>0</v>
      </c>
      <c r="Q20" s="11">
        <v>0</v>
      </c>
      <c r="R20" s="18">
        <f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f>
        <v>0.2732060185185185</v>
      </c>
      <c r="S20" s="60">
        <f t="shared" ref="S20:S29" si="1">SUM(G20:R20)</f>
        <v>0.546412037037037</v>
      </c>
      <c r="T20" s="14" t="e">
        <f>Таблица156789210234568141617[[#This Row],[Столбец13]]+#REF!</f>
        <v>#REF!</v>
      </c>
      <c r="U20" s="29">
        <v>11</v>
      </c>
    </row>
    <row r="21" spans="1:21" ht="45" x14ac:dyDescent="0.25">
      <c r="A21" s="46"/>
      <c r="B21" s="77" t="s">
        <v>177</v>
      </c>
      <c r="C21" s="78" t="s">
        <v>178</v>
      </c>
      <c r="D21" s="19" t="s">
        <v>179</v>
      </c>
      <c r="E21" s="94">
        <v>9929</v>
      </c>
      <c r="F21" s="8" t="s">
        <v>184</v>
      </c>
      <c r="G21" s="17">
        <v>0.29261574074074076</v>
      </c>
      <c r="H21" s="10">
        <v>3.4722222222222224E-2</v>
      </c>
      <c r="I21" s="11">
        <v>0</v>
      </c>
      <c r="J21" s="11">
        <v>1.3888888888888889E-3</v>
      </c>
      <c r="K21" s="11">
        <v>0</v>
      </c>
      <c r="L21" s="11">
        <v>1.3888888888888889E-3</v>
      </c>
      <c r="M21" s="11">
        <v>1.3888888888888889E-3</v>
      </c>
      <c r="N21" s="11">
        <v>0</v>
      </c>
      <c r="O21" s="11">
        <v>0</v>
      </c>
      <c r="P21" s="11">
        <v>0</v>
      </c>
      <c r="Q21" s="11"/>
      <c r="R21" s="18">
        <f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f>
        <v>0.33150462962962962</v>
      </c>
      <c r="S21" s="60">
        <f t="shared" si="1"/>
        <v>0.66300925925925924</v>
      </c>
      <c r="T21" s="14" t="e">
        <f>Таблица156789210234568141617[[#This Row],[Столбец13]]+#REF!</f>
        <v>#REF!</v>
      </c>
      <c r="U21" s="29">
        <v>13</v>
      </c>
    </row>
    <row r="22" spans="1:21" ht="45" x14ac:dyDescent="0.25">
      <c r="A22" s="46"/>
      <c r="B22" s="20" t="s">
        <v>180</v>
      </c>
      <c r="C22" s="65" t="s">
        <v>181</v>
      </c>
      <c r="D22" s="19" t="s">
        <v>179</v>
      </c>
      <c r="E22" s="8">
        <v>9928</v>
      </c>
      <c r="F22" s="8" t="s">
        <v>184</v>
      </c>
      <c r="G22" s="17">
        <v>0.15667824074074074</v>
      </c>
      <c r="H22" s="10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1.3888888888888889E-3</v>
      </c>
      <c r="P22" s="11">
        <v>0</v>
      </c>
      <c r="Q22" s="11"/>
      <c r="R22" s="98">
        <f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f>
        <v>0.15806712962962963</v>
      </c>
      <c r="S22" s="60">
        <f t="shared" si="1"/>
        <v>0.31613425925925925</v>
      </c>
      <c r="T22" s="14" t="e">
        <f>Таблица156789210234568141617[[#This Row],[Столбец13]]+#REF!</f>
        <v>#REF!</v>
      </c>
      <c r="U22" s="29">
        <v>5</v>
      </c>
    </row>
    <row r="23" spans="1:21" ht="45" hidden="1" x14ac:dyDescent="0.25">
      <c r="A23" s="46"/>
      <c r="B23" s="20" t="s">
        <v>185</v>
      </c>
      <c r="C23" s="44" t="s">
        <v>186</v>
      </c>
      <c r="D23" s="19" t="s">
        <v>179</v>
      </c>
      <c r="E23" s="8">
        <v>9924</v>
      </c>
      <c r="F23" s="8" t="s">
        <v>184</v>
      </c>
      <c r="G23" s="17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8">
        <f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f>
        <v>0</v>
      </c>
      <c r="S23" s="60">
        <f t="shared" si="1"/>
        <v>0</v>
      </c>
      <c r="T23" s="14" t="e">
        <f>Таблица156789210234568141617[[#This Row],[Столбец13]]+#REF!</f>
        <v>#REF!</v>
      </c>
      <c r="U23" s="29"/>
    </row>
    <row r="24" spans="1:21" ht="30" x14ac:dyDescent="0.25">
      <c r="A24" s="46"/>
      <c r="B24" s="20" t="s">
        <v>191</v>
      </c>
      <c r="C24" s="44" t="s">
        <v>192</v>
      </c>
      <c r="D24" s="19"/>
      <c r="E24" s="8">
        <v>9922</v>
      </c>
      <c r="F24" s="8" t="s">
        <v>94</v>
      </c>
      <c r="G24" s="17">
        <v>0.17184027777777777</v>
      </c>
      <c r="H24" s="10">
        <v>1.3888888888888889E-3</v>
      </c>
      <c r="I24" s="11">
        <v>0</v>
      </c>
      <c r="J24" s="11">
        <v>0</v>
      </c>
      <c r="K24" s="11">
        <v>0</v>
      </c>
      <c r="L24" s="11">
        <v>1.3888888888888889E-3</v>
      </c>
      <c r="M24" s="11">
        <v>0</v>
      </c>
      <c r="N24" s="11">
        <v>0</v>
      </c>
      <c r="O24" s="11">
        <v>0</v>
      </c>
      <c r="P24" s="11">
        <v>0</v>
      </c>
      <c r="Q24" s="11"/>
      <c r="R24" s="98">
        <f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f>
        <v>0.17461805555555554</v>
      </c>
      <c r="S24" s="60">
        <f t="shared" si="1"/>
        <v>0.34923611111111108</v>
      </c>
      <c r="T24" s="14" t="e">
        <f>Таблица156789210234568141617[[#This Row],[Столбец13]]+#REF!</f>
        <v>#REF!</v>
      </c>
      <c r="U24" s="29">
        <v>7</v>
      </c>
    </row>
    <row r="25" spans="1:21" ht="30" x14ac:dyDescent="0.25">
      <c r="A25" s="46"/>
      <c r="B25" s="20" t="s">
        <v>193</v>
      </c>
      <c r="C25" s="44" t="s">
        <v>194</v>
      </c>
      <c r="D25" s="19"/>
      <c r="E25" s="8">
        <v>9921</v>
      </c>
      <c r="F25" s="8" t="s">
        <v>94</v>
      </c>
      <c r="G25" s="17">
        <v>0.15790509259259258</v>
      </c>
      <c r="H25" s="10">
        <v>0</v>
      </c>
      <c r="I25" s="11">
        <v>1.3888888888888889E-3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/>
      <c r="R25" s="98">
        <f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f>
        <v>0.15929398148148147</v>
      </c>
      <c r="S25" s="60">
        <f t="shared" si="1"/>
        <v>0.31858796296296293</v>
      </c>
      <c r="T25" s="14" t="e">
        <f>Таблица156789210234568141617[[#This Row],[Столбец13]]+#REF!</f>
        <v>#REF!</v>
      </c>
      <c r="U25" s="29">
        <v>6</v>
      </c>
    </row>
    <row r="26" spans="1:21" ht="45" x14ac:dyDescent="0.25">
      <c r="A26" s="46"/>
      <c r="B26" s="20" t="s">
        <v>205</v>
      </c>
      <c r="C26" s="44" t="s">
        <v>206</v>
      </c>
      <c r="D26" s="19" t="s">
        <v>203</v>
      </c>
      <c r="E26" s="8">
        <v>9915</v>
      </c>
      <c r="F26" s="8" t="s">
        <v>207</v>
      </c>
      <c r="G26" s="17">
        <v>0.17600694444444445</v>
      </c>
      <c r="H26" s="10">
        <v>0</v>
      </c>
      <c r="I26" s="11">
        <v>0</v>
      </c>
      <c r="J26" s="11">
        <v>1.3888888888888889E-3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/>
      <c r="R26" s="98">
        <f>Таблица156789210234568141617[[#This Row],[Столбец5]]+Таблица156789210234568141617[[#This Row],[Столбец6]]+Таблица156789210234568141617[[#This Row],[Столбец7]]+Таблица156789210234568141617[[#This Row],[Столбец8]]+Таблица156789210234568141617[[#This Row],[Столбец9]]+Таблица156789210234568141617[[#This Row],[Столбец10]]+Таблица156789210234568141617[[#This Row],[Столбец105]]+Таблица156789210234568141617[[#This Row],[Столбец104]]+Таблица156789210234568141617[[#This Row],[Столбец103]]+Таблица156789210234568141617[[#This Row],[Столбец102]]+Таблица156789210234568141617[[#This Row],[Столбец11]]</f>
        <v>0.17739583333333334</v>
      </c>
      <c r="S26" s="60">
        <f t="shared" si="1"/>
        <v>0.35479166666666667</v>
      </c>
      <c r="T26" s="14" t="e">
        <f>Таблица156789210234568141617[[#This Row],[Столбец13]]+#REF!</f>
        <v>#REF!</v>
      </c>
      <c r="U26" s="29">
        <v>8</v>
      </c>
    </row>
    <row r="27" spans="1:21" ht="15.75" x14ac:dyDescent="0.25">
      <c r="A27" s="46"/>
      <c r="B27" s="20"/>
      <c r="C27" s="44"/>
      <c r="D27" s="19"/>
      <c r="E27" s="8"/>
      <c r="F27" s="8"/>
      <c r="G27" s="17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8"/>
      <c r="S27" s="60">
        <f t="shared" si="1"/>
        <v>0</v>
      </c>
      <c r="T27" s="14" t="e">
        <f>Таблица156789210234568141617[[#This Row],[Столбец13]]+#REF!</f>
        <v>#REF!</v>
      </c>
      <c r="U27" s="29"/>
    </row>
    <row r="28" spans="1:21" ht="15.75" x14ac:dyDescent="0.25">
      <c r="A28" s="46"/>
      <c r="B28" s="20"/>
      <c r="C28" s="44"/>
      <c r="D28" s="19"/>
      <c r="E28" s="8"/>
      <c r="F28" s="8"/>
      <c r="G28" s="17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8"/>
      <c r="S28" s="60">
        <f t="shared" si="1"/>
        <v>0</v>
      </c>
      <c r="T28" s="14" t="e">
        <f>Таблица156789210234568141617[[#This Row],[Столбец13]]+#REF!</f>
        <v>#REF!</v>
      </c>
      <c r="U28" s="29"/>
    </row>
    <row r="29" spans="1:21" ht="15.75" x14ac:dyDescent="0.25">
      <c r="A29" s="46"/>
      <c r="B29" s="20"/>
      <c r="C29" s="44"/>
      <c r="D29" s="19"/>
      <c r="E29" s="8"/>
      <c r="F29" s="8"/>
      <c r="G29" s="17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8"/>
      <c r="S29" s="60">
        <f t="shared" si="1"/>
        <v>0</v>
      </c>
      <c r="T29" s="14" t="e">
        <f>Таблица156789210234568141617[[#This Row],[Столбец13]]+#REF!</f>
        <v>#REF!</v>
      </c>
      <c r="U29" s="29"/>
    </row>
    <row r="30" spans="1:21" ht="15.75" x14ac:dyDescent="0.25">
      <c r="A30" s="26">
        <v>13</v>
      </c>
      <c r="B30" s="20"/>
      <c r="C30" s="31"/>
      <c r="D30" s="30"/>
      <c r="E30" s="8"/>
      <c r="F30" s="8"/>
      <c r="G30" s="17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8"/>
      <c r="S30" s="60">
        <f t="shared" si="0"/>
        <v>0</v>
      </c>
      <c r="T30" s="14"/>
      <c r="U30" s="29"/>
    </row>
    <row r="31" spans="1:21" x14ac:dyDescent="0.25">
      <c r="C31" s="1" t="s">
        <v>32</v>
      </c>
    </row>
    <row r="32" spans="1:21" x14ac:dyDescent="0.25">
      <c r="C32" s="1" t="s">
        <v>33</v>
      </c>
    </row>
  </sheetData>
  <mergeCells count="4">
    <mergeCell ref="B2:S2"/>
    <mergeCell ref="C3:R3"/>
    <mergeCell ref="C4:U4"/>
    <mergeCell ref="A5:U5"/>
  </mergeCells>
  <pageMargins left="0.11811023622047245" right="0.11811023622047245" top="0.35433070866141736" bottom="0.15748031496062992" header="0" footer="0"/>
  <pageSetup paperSize="9" orientation="landscape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U22"/>
  <sheetViews>
    <sheetView topLeftCell="A5" zoomScaleNormal="80" zoomScaleSheetLayoutView="100" workbookViewId="0">
      <selection activeCell="A14" sqref="A14:XFD20"/>
    </sheetView>
  </sheetViews>
  <sheetFormatPr defaultColWidth="8.5703125" defaultRowHeight="15" x14ac:dyDescent="0.25"/>
  <cols>
    <col min="1" max="1" width="4" style="1" customWidth="1"/>
    <col min="2" max="2" width="23.140625" style="1" customWidth="1"/>
    <col min="3" max="3" width="10.28515625" style="1" customWidth="1"/>
    <col min="4" max="4" width="6.42578125" style="1" customWidth="1"/>
    <col min="5" max="5" width="12.42578125" style="1" customWidth="1"/>
    <col min="6" max="6" width="14" style="1" customWidth="1"/>
    <col min="7" max="7" width="8.28515625" style="1" customWidth="1"/>
    <col min="8" max="9" width="6.7109375" style="1" customWidth="1"/>
    <col min="10" max="10" width="7" style="1" customWidth="1"/>
    <col min="11" max="11" width="6.5703125" style="1" customWidth="1"/>
    <col min="12" max="16" width="6.7109375" style="1" customWidth="1"/>
    <col min="17" max="17" width="6.85546875" style="1" customWidth="1"/>
    <col min="18" max="18" width="8.28515625" style="1" customWidth="1"/>
    <col min="19" max="19" width="0.140625" style="1" hidden="1" customWidth="1"/>
    <col min="20" max="20" width="2.85546875" style="1" hidden="1" customWidth="1"/>
    <col min="21" max="21" width="7.140625" style="1" customWidth="1"/>
    <col min="22" max="16384" width="8.5703125" style="1"/>
  </cols>
  <sheetData>
    <row r="1" spans="1:21" x14ac:dyDescent="0.25">
      <c r="R1" s="2"/>
      <c r="S1" s="2"/>
      <c r="T1" s="2"/>
      <c r="U1" s="2"/>
    </row>
    <row r="2" spans="1:21" ht="19.5" customHeight="1" x14ac:dyDescent="0.35">
      <c r="B2" s="105" t="s">
        <v>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56"/>
      <c r="U2" s="56"/>
    </row>
    <row r="3" spans="1:21" ht="19.5" customHeight="1" x14ac:dyDescent="0.35">
      <c r="B3" s="58"/>
      <c r="C3" s="106" t="s">
        <v>40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58"/>
      <c r="T3" s="56"/>
      <c r="U3" s="56"/>
    </row>
    <row r="4" spans="1:21" ht="15.75" x14ac:dyDescent="0.25">
      <c r="C4" s="107" t="s">
        <v>41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6.5" thickBot="1" x14ac:dyDescent="0.3">
      <c r="A5" s="108" t="s">
        <v>57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ht="54.75" customHeight="1" thickBot="1" x14ac:dyDescent="0.3">
      <c r="A6" s="22" t="s">
        <v>9</v>
      </c>
      <c r="B6" s="3" t="s">
        <v>10</v>
      </c>
      <c r="C6" s="23" t="s">
        <v>34</v>
      </c>
      <c r="D6" s="3" t="s">
        <v>35</v>
      </c>
      <c r="E6" s="4" t="s">
        <v>11</v>
      </c>
      <c r="F6" s="3" t="s">
        <v>12</v>
      </c>
      <c r="G6" s="4" t="s">
        <v>7</v>
      </c>
      <c r="H6" s="5" t="s">
        <v>0</v>
      </c>
      <c r="I6" s="6" t="s">
        <v>1</v>
      </c>
      <c r="J6" s="5" t="s">
        <v>2</v>
      </c>
      <c r="K6" s="6" t="s">
        <v>3</v>
      </c>
      <c r="L6" s="5" t="s">
        <v>4</v>
      </c>
      <c r="M6" s="5" t="s">
        <v>5</v>
      </c>
      <c r="N6" s="5" t="s">
        <v>53</v>
      </c>
      <c r="O6" s="5" t="s">
        <v>54</v>
      </c>
      <c r="P6" s="5" t="s">
        <v>55</v>
      </c>
      <c r="Q6" s="6" t="s">
        <v>56</v>
      </c>
      <c r="R6" s="6" t="s">
        <v>13</v>
      </c>
      <c r="S6" s="6" t="s">
        <v>6</v>
      </c>
      <c r="T6" s="3"/>
      <c r="U6" s="7" t="s">
        <v>39</v>
      </c>
    </row>
    <row r="7" spans="1:21" hidden="1" x14ac:dyDescent="0.25">
      <c r="A7" s="24" t="s">
        <v>15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52</v>
      </c>
      <c r="N7" s="1" t="s">
        <v>51</v>
      </c>
      <c r="O7" s="1" t="s">
        <v>50</v>
      </c>
      <c r="P7" s="1" t="s">
        <v>49</v>
      </c>
      <c r="Q7" s="1" t="s">
        <v>25</v>
      </c>
      <c r="R7" s="1" t="s">
        <v>26</v>
      </c>
      <c r="S7" s="1" t="s">
        <v>27</v>
      </c>
      <c r="T7" s="1" t="s">
        <v>30</v>
      </c>
      <c r="U7" s="25" t="s">
        <v>31</v>
      </c>
    </row>
    <row r="8" spans="1:21" ht="30" x14ac:dyDescent="0.25">
      <c r="A8" s="26">
        <v>1</v>
      </c>
      <c r="B8" s="20" t="s">
        <v>67</v>
      </c>
      <c r="C8" s="44" t="s">
        <v>68</v>
      </c>
      <c r="D8" s="21"/>
      <c r="E8" s="8"/>
      <c r="F8" s="8" t="s">
        <v>75</v>
      </c>
      <c r="G8" s="17">
        <v>0</v>
      </c>
      <c r="H8" s="10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8">
        <f>Таблица156789210234568141618[[#This Row],[Столбец5]]+Таблица156789210234568141618[[#This Row],[Столбец6]]+Таблица156789210234568141618[[#This Row],[Столбец7]]+Таблица156789210234568141618[[#This Row],[Столбец8]]+Таблица156789210234568141618[[#This Row],[Столбец9]]+Таблица156789210234568141618[[#This Row],[Столбец10]]+Таблица156789210234568141618[[#This Row],[Столбец105]]+Таблица156789210234568141618[[#This Row],[Столбец104]]+Таблица156789210234568141618[[#This Row],[Столбец103]]+Таблица156789210234568141618[[#This Row],[Столбец102]]+Таблица156789210234568141618[[#This Row],[Столбец11]]</f>
        <v>0</v>
      </c>
      <c r="S8" s="60">
        <f t="shared" ref="S8:S20" si="0">SUM(G8:R8)</f>
        <v>0</v>
      </c>
      <c r="T8" s="9" t="e">
        <f>Таблица156789210234568141618[[#This Row],[Столбец13]]+#REF!</f>
        <v>#REF!</v>
      </c>
      <c r="U8" s="27"/>
    </row>
    <row r="9" spans="1:21" ht="30" x14ac:dyDescent="0.25">
      <c r="A9" s="28">
        <v>2</v>
      </c>
      <c r="B9" s="15" t="s">
        <v>76</v>
      </c>
      <c r="C9" s="44" t="s">
        <v>79</v>
      </c>
      <c r="D9" s="21"/>
      <c r="E9" s="8"/>
      <c r="F9" s="8" t="s">
        <v>75</v>
      </c>
      <c r="G9" s="17">
        <v>0</v>
      </c>
      <c r="H9" s="10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8">
        <f>Таблица156789210234568141618[[#This Row],[Столбец5]]+Таблица156789210234568141618[[#This Row],[Столбец6]]+Таблица156789210234568141618[[#This Row],[Столбец7]]+Таблица156789210234568141618[[#This Row],[Столбец8]]+Таблица156789210234568141618[[#This Row],[Столбец9]]+Таблица156789210234568141618[[#This Row],[Столбец10]]+Таблица156789210234568141618[[#This Row],[Столбец105]]+Таблица156789210234568141618[[#This Row],[Столбец104]]+Таблица156789210234568141618[[#This Row],[Столбец103]]+Таблица156789210234568141618[[#This Row],[Столбец102]]+Таблица156789210234568141618[[#This Row],[Столбец11]]</f>
        <v>0</v>
      </c>
      <c r="S9" s="60">
        <f t="shared" si="0"/>
        <v>0</v>
      </c>
      <c r="T9" s="9" t="e">
        <f>Таблица156789210234568141618[[#This Row],[Столбец13]]+#REF!</f>
        <v>#REF!</v>
      </c>
      <c r="U9" s="27"/>
    </row>
    <row r="10" spans="1:21" ht="30" x14ac:dyDescent="0.25">
      <c r="A10" s="26">
        <v>3</v>
      </c>
      <c r="B10" s="20" t="s">
        <v>77</v>
      </c>
      <c r="C10" s="44" t="s">
        <v>80</v>
      </c>
      <c r="D10" s="21"/>
      <c r="E10" s="8"/>
      <c r="F10" s="8" t="s">
        <v>75</v>
      </c>
      <c r="G10" s="17">
        <v>0</v>
      </c>
      <c r="H10" s="10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8">
        <f>Таблица156789210234568141618[[#This Row],[Столбец5]]+Таблица156789210234568141618[[#This Row],[Столбец6]]+Таблица156789210234568141618[[#This Row],[Столбец7]]+Таблица156789210234568141618[[#This Row],[Столбец8]]+Таблица156789210234568141618[[#This Row],[Столбец9]]+Таблица156789210234568141618[[#This Row],[Столбец10]]+Таблица156789210234568141618[[#This Row],[Столбец105]]+Таблица156789210234568141618[[#This Row],[Столбец104]]+Таблица156789210234568141618[[#This Row],[Столбец103]]+Таблица156789210234568141618[[#This Row],[Столбец102]]+Таблица156789210234568141618[[#This Row],[Столбец11]]</f>
        <v>0</v>
      </c>
      <c r="S10" s="60">
        <f t="shared" si="0"/>
        <v>0</v>
      </c>
      <c r="T10" s="9" t="e">
        <f>Таблица156789210234568141618[[#This Row],[Столбец13]]+#REF!</f>
        <v>#REF!</v>
      </c>
      <c r="U10" s="27"/>
    </row>
    <row r="11" spans="1:21" ht="30" customHeight="1" x14ac:dyDescent="0.25">
      <c r="A11" s="28">
        <v>4</v>
      </c>
      <c r="B11" s="15" t="s">
        <v>78</v>
      </c>
      <c r="C11" s="44" t="s">
        <v>81</v>
      </c>
      <c r="D11" s="19"/>
      <c r="E11" s="8"/>
      <c r="F11" s="8" t="s">
        <v>75</v>
      </c>
      <c r="G11" s="17">
        <v>0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8">
        <f>Таблица156789210234568141618[[#This Row],[Столбец5]]+Таблица156789210234568141618[[#This Row],[Столбец6]]+Таблица156789210234568141618[[#This Row],[Столбец7]]+Таблица156789210234568141618[[#This Row],[Столбец8]]+Таблица156789210234568141618[[#This Row],[Столбец9]]+Таблица156789210234568141618[[#This Row],[Столбец10]]+Таблица156789210234568141618[[#This Row],[Столбец105]]+Таблица156789210234568141618[[#This Row],[Столбец104]]+Таблица156789210234568141618[[#This Row],[Столбец103]]+Таблица156789210234568141618[[#This Row],[Столбец102]]+Таблица156789210234568141618[[#This Row],[Столбец11]]</f>
        <v>0</v>
      </c>
      <c r="S11" s="60">
        <f t="shared" si="0"/>
        <v>0</v>
      </c>
      <c r="T11" s="9" t="e">
        <f>Таблица156789210234568141618[[#This Row],[Столбец13]]+#REF!</f>
        <v>#REF!</v>
      </c>
      <c r="U11" s="27"/>
    </row>
    <row r="12" spans="1:21" ht="30.75" thickBot="1" x14ac:dyDescent="0.3">
      <c r="A12" s="49">
        <v>5</v>
      </c>
      <c r="B12" s="50" t="s">
        <v>119</v>
      </c>
      <c r="C12" s="64" t="s">
        <v>120</v>
      </c>
      <c r="D12" s="35"/>
      <c r="E12" s="36"/>
      <c r="F12" s="37" t="s">
        <v>121</v>
      </c>
      <c r="G12" s="38">
        <v>0</v>
      </c>
      <c r="H12" s="39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18">
        <f>Таблица156789210234568141618[[#This Row],[Столбец5]]+Таблица156789210234568141618[[#This Row],[Столбец6]]+Таблица156789210234568141618[[#This Row],[Столбец7]]+Таблица156789210234568141618[[#This Row],[Столбец8]]+Таблица156789210234568141618[[#This Row],[Столбец9]]+Таблица156789210234568141618[[#This Row],[Столбец10]]+Таблица156789210234568141618[[#This Row],[Столбец105]]+Таблица156789210234568141618[[#This Row],[Столбец104]]+Таблица156789210234568141618[[#This Row],[Столбец103]]+Таблица156789210234568141618[[#This Row],[Столбец102]]+Таблица156789210234568141618[[#This Row],[Столбец11]]</f>
        <v>0</v>
      </c>
      <c r="S12" s="61">
        <f t="shared" si="0"/>
        <v>0</v>
      </c>
      <c r="T12" s="52" t="e">
        <f>Таблица156789210234568141618[[#This Row],[Столбец13]]+#REF!</f>
        <v>#REF!</v>
      </c>
      <c r="U12" s="53"/>
    </row>
    <row r="13" spans="1:21" ht="30.75" thickBot="1" x14ac:dyDescent="0.3">
      <c r="A13" s="46">
        <v>6</v>
      </c>
      <c r="B13" s="47" t="s">
        <v>209</v>
      </c>
      <c r="C13" s="44" t="s">
        <v>210</v>
      </c>
      <c r="D13" s="21"/>
      <c r="E13" s="8">
        <v>9912</v>
      </c>
      <c r="F13" s="9" t="s">
        <v>211</v>
      </c>
      <c r="G13" s="17">
        <v>0</v>
      </c>
      <c r="H13" s="10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8">
        <f>Таблица156789210234568141618[[#This Row],[Столбец5]]+Таблица156789210234568141618[[#This Row],[Столбец6]]+Таблица156789210234568141618[[#This Row],[Столбец7]]+Таблица156789210234568141618[[#This Row],[Столбец8]]+Таблица156789210234568141618[[#This Row],[Столбец9]]+Таблица156789210234568141618[[#This Row],[Столбец10]]+Таблица156789210234568141618[[#This Row],[Столбец105]]+Таблица156789210234568141618[[#This Row],[Столбец104]]+Таблица156789210234568141618[[#This Row],[Столбец103]]+Таблица156789210234568141618[[#This Row],[Столбец102]]+Таблица156789210234568141618[[#This Row],[Столбец11]]</f>
        <v>0</v>
      </c>
      <c r="S13" s="60">
        <f t="shared" si="0"/>
        <v>0</v>
      </c>
      <c r="T13" s="33" t="e">
        <f>Таблица156789210234568141618[[#This Row],[Столбец13]]+#REF!</f>
        <v>#REF!</v>
      </c>
      <c r="U13" s="45" t="s">
        <v>213</v>
      </c>
    </row>
    <row r="14" spans="1:21" ht="15.75" hidden="1" x14ac:dyDescent="0.25">
      <c r="A14" s="26">
        <v>7</v>
      </c>
      <c r="B14" s="20"/>
      <c r="C14" s="31"/>
      <c r="D14" s="21"/>
      <c r="E14" s="8"/>
      <c r="F14" s="9"/>
      <c r="G14" s="17">
        <v>0</v>
      </c>
      <c r="H14" s="10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8">
        <f>Таблица156789210234568141618[[#This Row],[Столбец5]]+Таблица156789210234568141618[[#This Row],[Столбец6]]+Таблица156789210234568141618[[#This Row],[Столбец7]]+Таблица156789210234568141618[[#This Row],[Столбец8]]+Таблица156789210234568141618[[#This Row],[Столбец9]]+Таблица156789210234568141618[[#This Row],[Столбец10]]+Таблица156789210234568141618[[#This Row],[Столбец105]]+Таблица156789210234568141618[[#This Row],[Столбец104]]+Таблица156789210234568141618[[#This Row],[Столбец103]]+Таблица156789210234568141618[[#This Row],[Столбец102]]+Таблица156789210234568141618[[#This Row],[Столбец11]]</f>
        <v>0</v>
      </c>
      <c r="S14" s="60">
        <f t="shared" si="0"/>
        <v>0</v>
      </c>
      <c r="T14" s="9" t="e">
        <f>Таблица156789210234568141618[[#This Row],[Столбец13]]+#REF!</f>
        <v>#REF!</v>
      </c>
      <c r="U14" s="43"/>
    </row>
    <row r="15" spans="1:21" ht="15.75" hidden="1" x14ac:dyDescent="0.25">
      <c r="A15" s="46">
        <v>8</v>
      </c>
      <c r="B15" s="48"/>
      <c r="C15" s="44"/>
      <c r="D15" s="32"/>
      <c r="E15" s="8"/>
      <c r="F15" s="9"/>
      <c r="G15" s="17">
        <v>0</v>
      </c>
      <c r="H15" s="10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8">
        <f>Таблица156789210234568141618[[#This Row],[Столбец5]]+Таблица156789210234568141618[[#This Row],[Столбец6]]+Таблица156789210234568141618[[#This Row],[Столбец7]]+Таблица156789210234568141618[[#This Row],[Столбец8]]+Таблица156789210234568141618[[#This Row],[Столбец9]]+Таблица156789210234568141618[[#This Row],[Столбец10]]+Таблица156789210234568141618[[#This Row],[Столбец105]]+Таблица156789210234568141618[[#This Row],[Столбец104]]+Таблица156789210234568141618[[#This Row],[Столбец103]]+Таблица156789210234568141618[[#This Row],[Столбец102]]+Таблица156789210234568141618[[#This Row],[Столбец11]]</f>
        <v>0</v>
      </c>
      <c r="S15" s="60">
        <f t="shared" si="0"/>
        <v>0</v>
      </c>
      <c r="T15" s="9" t="e">
        <f>Таблица156789210234568141618[[#This Row],[Столбец13]]+#REF!</f>
        <v>#REF!</v>
      </c>
      <c r="U15" s="27"/>
    </row>
    <row r="16" spans="1:21" ht="15.75" hidden="1" x14ac:dyDescent="0.25">
      <c r="A16" s="26">
        <v>9</v>
      </c>
      <c r="B16" s="51"/>
      <c r="C16" s="31"/>
      <c r="D16" s="21"/>
      <c r="E16" s="16"/>
      <c r="F16" s="14"/>
      <c r="G16" s="17">
        <v>0</v>
      </c>
      <c r="H16" s="10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8">
        <f>Таблица156789210234568141618[[#This Row],[Столбец5]]+Таблица156789210234568141618[[#This Row],[Столбец6]]+Таблица156789210234568141618[[#This Row],[Столбец7]]+Таблица156789210234568141618[[#This Row],[Столбец8]]+Таблица156789210234568141618[[#This Row],[Столбец9]]+Таблица156789210234568141618[[#This Row],[Столбец10]]+Таблица156789210234568141618[[#This Row],[Столбец105]]+Таблица156789210234568141618[[#This Row],[Столбец104]]+Таблица156789210234568141618[[#This Row],[Столбец103]]+Таблица156789210234568141618[[#This Row],[Столбец102]]+Таблица156789210234568141618[[#This Row],[Столбец11]]</f>
        <v>0</v>
      </c>
      <c r="S16" s="60">
        <f t="shared" si="0"/>
        <v>0</v>
      </c>
      <c r="T16" s="14"/>
      <c r="U16" s="29"/>
    </row>
    <row r="17" spans="1:21" ht="15.75" hidden="1" x14ac:dyDescent="0.25">
      <c r="A17" s="46">
        <v>10</v>
      </c>
      <c r="B17" s="47"/>
      <c r="C17" s="19"/>
      <c r="D17" s="21"/>
      <c r="E17" s="8"/>
      <c r="F17" s="9"/>
      <c r="G17" s="17">
        <v>0</v>
      </c>
      <c r="H17" s="10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8">
        <f>Таблица156789210234568141618[[#This Row],[Столбец5]]+Таблица156789210234568141618[[#This Row],[Столбец6]]+Таблица156789210234568141618[[#This Row],[Столбец7]]+Таблица156789210234568141618[[#This Row],[Столбец8]]+Таблица156789210234568141618[[#This Row],[Столбец9]]+Таблица156789210234568141618[[#This Row],[Столбец10]]+Таблица156789210234568141618[[#This Row],[Столбец105]]+Таблица156789210234568141618[[#This Row],[Столбец104]]+Таблица156789210234568141618[[#This Row],[Столбец103]]+Таблица156789210234568141618[[#This Row],[Столбец102]]+Таблица156789210234568141618[[#This Row],[Столбец11]]</f>
        <v>0</v>
      </c>
      <c r="S17" s="60">
        <f t="shared" si="0"/>
        <v>0</v>
      </c>
      <c r="T17" s="14" t="e">
        <f>Таблица156789210234568141618[[#This Row],[Столбец13]]+#REF!</f>
        <v>#REF!</v>
      </c>
      <c r="U17" s="54"/>
    </row>
    <row r="18" spans="1:21" ht="15.75" hidden="1" x14ac:dyDescent="0.25">
      <c r="A18" s="26">
        <v>11</v>
      </c>
      <c r="B18" s="20"/>
      <c r="C18" s="8"/>
      <c r="D18" s="21"/>
      <c r="E18" s="8"/>
      <c r="F18" s="9"/>
      <c r="G18" s="17">
        <v>0</v>
      </c>
      <c r="H18" s="10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8">
        <f>Таблица156789210234568141618[[#This Row],[Столбец5]]+Таблица156789210234568141618[[#This Row],[Столбец6]]+Таблица156789210234568141618[[#This Row],[Столбец7]]+Таблица156789210234568141618[[#This Row],[Столбец8]]+Таблица156789210234568141618[[#This Row],[Столбец9]]+Таблица156789210234568141618[[#This Row],[Столбец10]]+Таблица156789210234568141618[[#This Row],[Столбец105]]+Таблица156789210234568141618[[#This Row],[Столбец104]]+Таблица156789210234568141618[[#This Row],[Столбец103]]+Таблица156789210234568141618[[#This Row],[Столбец102]]+Таблица156789210234568141618[[#This Row],[Столбец11]]</f>
        <v>0</v>
      </c>
      <c r="S18" s="60">
        <f t="shared" si="0"/>
        <v>0</v>
      </c>
      <c r="T18" s="14" t="e">
        <f>Таблица156789210234568141618[[#This Row],[Столбец13]]+#REF!</f>
        <v>#REF!</v>
      </c>
      <c r="U18" s="54"/>
    </row>
    <row r="19" spans="1:21" ht="15.75" hidden="1" x14ac:dyDescent="0.25">
      <c r="A19" s="46">
        <v>12</v>
      </c>
      <c r="B19" s="59"/>
      <c r="C19" s="19"/>
      <c r="D19" s="19"/>
      <c r="E19" s="8"/>
      <c r="F19" s="9"/>
      <c r="G19" s="17">
        <v>0</v>
      </c>
      <c r="H19" s="10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8">
        <f>Таблица156789210234568141618[[#This Row],[Столбец5]]+Таблица156789210234568141618[[#This Row],[Столбец6]]+Таблица156789210234568141618[[#This Row],[Столбец7]]+Таблица156789210234568141618[[#This Row],[Столбец8]]+Таблица156789210234568141618[[#This Row],[Столбец9]]+Таблица156789210234568141618[[#This Row],[Столбец10]]+Таблица156789210234568141618[[#This Row],[Столбец105]]+Таблица156789210234568141618[[#This Row],[Столбец104]]+Таблица156789210234568141618[[#This Row],[Столбец103]]+Таблица156789210234568141618[[#This Row],[Столбец102]]+Таблица156789210234568141618[[#This Row],[Столбец11]]</f>
        <v>0</v>
      </c>
      <c r="S19" s="60">
        <f t="shared" si="0"/>
        <v>0</v>
      </c>
      <c r="T19" s="14" t="e">
        <f>Таблица156789210234568141618[[#This Row],[Столбец13]]+#REF!</f>
        <v>#REF!</v>
      </c>
      <c r="U19" s="29"/>
    </row>
    <row r="20" spans="1:21" ht="15.75" hidden="1" x14ac:dyDescent="0.25">
      <c r="A20" s="26">
        <v>13</v>
      </c>
      <c r="B20" s="20"/>
      <c r="C20" s="31"/>
      <c r="D20" s="30"/>
      <c r="E20" s="8"/>
      <c r="F20" s="9"/>
      <c r="G20" s="17">
        <v>0</v>
      </c>
      <c r="H20" s="10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8">
        <f>Таблица156789210234568141618[[#This Row],[Столбец5]]+Таблица156789210234568141618[[#This Row],[Столбец6]]+Таблица156789210234568141618[[#This Row],[Столбец7]]+Таблица156789210234568141618[[#This Row],[Столбец8]]+Таблица156789210234568141618[[#This Row],[Столбец9]]+Таблица156789210234568141618[[#This Row],[Столбец10]]+Таблица156789210234568141618[[#This Row],[Столбец105]]+Таблица156789210234568141618[[#This Row],[Столбец104]]+Таблица156789210234568141618[[#This Row],[Столбец103]]+Таблица156789210234568141618[[#This Row],[Столбец102]]+Таблица156789210234568141618[[#This Row],[Столбец11]]</f>
        <v>0</v>
      </c>
      <c r="S20" s="60">
        <f t="shared" si="0"/>
        <v>0</v>
      </c>
      <c r="T20" s="14"/>
      <c r="U20" s="29"/>
    </row>
    <row r="21" spans="1:21" x14ac:dyDescent="0.25">
      <c r="C21" s="1" t="s">
        <v>32</v>
      </c>
    </row>
    <row r="22" spans="1:21" x14ac:dyDescent="0.25">
      <c r="C22" s="1" t="s">
        <v>33</v>
      </c>
    </row>
  </sheetData>
  <mergeCells count="4">
    <mergeCell ref="B2:S2"/>
    <mergeCell ref="C3:R3"/>
    <mergeCell ref="C4:U4"/>
    <mergeCell ref="A5:U5"/>
  </mergeCells>
  <pageMargins left="0.11811023622047245" right="0.11811023622047245" top="0.35433070866141736" bottom="0.15748031496062992" header="0" footer="0"/>
  <pageSetup paperSize="9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8"/>
  <sheetViews>
    <sheetView topLeftCell="A11" zoomScale="98" zoomScaleNormal="98" zoomScaleSheetLayoutView="100" workbookViewId="0">
      <selection activeCell="V12" sqref="V12"/>
    </sheetView>
  </sheetViews>
  <sheetFormatPr defaultColWidth="8.5703125" defaultRowHeight="15" x14ac:dyDescent="0.25"/>
  <cols>
    <col min="1" max="1" width="4" style="1" customWidth="1"/>
    <col min="2" max="2" width="20.5703125" style="1" customWidth="1"/>
    <col min="3" max="3" width="10.28515625" style="1" customWidth="1"/>
    <col min="4" max="4" width="6.42578125" style="1" customWidth="1"/>
    <col min="5" max="5" width="6" style="1" customWidth="1"/>
    <col min="6" max="6" width="14" style="1" customWidth="1"/>
    <col min="7" max="7" width="8.28515625" style="1" customWidth="1"/>
    <col min="8" max="9" width="6.7109375" style="1" customWidth="1"/>
    <col min="10" max="10" width="7" style="1" customWidth="1"/>
    <col min="11" max="11" width="9.140625" style="1" customWidth="1"/>
    <col min="12" max="16" width="6.7109375" style="1" customWidth="1"/>
    <col min="17" max="17" width="6.85546875" style="1" hidden="1" customWidth="1"/>
    <col min="18" max="18" width="10.42578125" style="1" customWidth="1"/>
    <col min="19" max="19" width="0.140625" style="1" hidden="1" customWidth="1"/>
    <col min="20" max="20" width="2.85546875" style="1" hidden="1" customWidth="1"/>
    <col min="21" max="21" width="7.140625" style="1" customWidth="1"/>
    <col min="22" max="16384" width="8.5703125" style="1"/>
  </cols>
  <sheetData>
    <row r="1" spans="1:21" x14ac:dyDescent="0.25">
      <c r="R1" s="2"/>
      <c r="S1" s="2"/>
      <c r="T1" s="2"/>
      <c r="U1" s="2"/>
    </row>
    <row r="2" spans="1:21" ht="19.5" customHeight="1" x14ac:dyDescent="0.35">
      <c r="B2" s="105" t="s">
        <v>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56"/>
      <c r="U2" s="56"/>
    </row>
    <row r="3" spans="1:21" ht="19.5" customHeight="1" x14ac:dyDescent="0.35">
      <c r="B3" s="58"/>
      <c r="C3" s="106" t="s">
        <v>40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58"/>
      <c r="T3" s="56"/>
      <c r="U3" s="56"/>
    </row>
    <row r="4" spans="1:21" ht="15.75" x14ac:dyDescent="0.25">
      <c r="C4" s="107" t="s">
        <v>41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6.5" thickBot="1" x14ac:dyDescent="0.3">
      <c r="A5" s="108" t="s">
        <v>58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ht="54.75" customHeight="1" thickBot="1" x14ac:dyDescent="0.3">
      <c r="A6" s="22" t="s">
        <v>9</v>
      </c>
      <c r="B6" s="3" t="s">
        <v>10</v>
      </c>
      <c r="C6" s="23" t="s">
        <v>34</v>
      </c>
      <c r="D6" s="3" t="s">
        <v>35</v>
      </c>
      <c r="E6" s="4" t="s">
        <v>11</v>
      </c>
      <c r="F6" s="3" t="s">
        <v>12</v>
      </c>
      <c r="G6" s="4" t="s">
        <v>7</v>
      </c>
      <c r="H6" s="5" t="s">
        <v>0</v>
      </c>
      <c r="I6" s="6" t="s">
        <v>1</v>
      </c>
      <c r="J6" s="5" t="s">
        <v>2</v>
      </c>
      <c r="K6" s="6" t="s">
        <v>3</v>
      </c>
      <c r="L6" s="5" t="s">
        <v>4</v>
      </c>
      <c r="M6" s="5" t="s">
        <v>5</v>
      </c>
      <c r="N6" s="5" t="s">
        <v>53</v>
      </c>
      <c r="O6" s="5" t="s">
        <v>54</v>
      </c>
      <c r="P6" s="5" t="s">
        <v>55</v>
      </c>
      <c r="Q6" s="6" t="s">
        <v>56</v>
      </c>
      <c r="R6" s="6" t="s">
        <v>13</v>
      </c>
      <c r="S6" s="6" t="s">
        <v>6</v>
      </c>
      <c r="T6" s="3"/>
      <c r="U6" s="7" t="s">
        <v>39</v>
      </c>
    </row>
    <row r="7" spans="1:21" hidden="1" x14ac:dyDescent="0.25">
      <c r="A7" s="24" t="s">
        <v>15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52</v>
      </c>
      <c r="N7" s="1" t="s">
        <v>51</v>
      </c>
      <c r="O7" s="1" t="s">
        <v>50</v>
      </c>
      <c r="P7" s="1" t="s">
        <v>49</v>
      </c>
      <c r="Q7" s="1" t="s">
        <v>25</v>
      </c>
      <c r="R7" s="1" t="s">
        <v>26</v>
      </c>
      <c r="S7" s="1" t="s">
        <v>27</v>
      </c>
      <c r="T7" s="1" t="s">
        <v>30</v>
      </c>
      <c r="U7" s="25" t="s">
        <v>31</v>
      </c>
    </row>
    <row r="8" spans="1:21" ht="15.75" x14ac:dyDescent="0.25">
      <c r="A8" s="26">
        <v>1</v>
      </c>
      <c r="B8" s="20" t="s">
        <v>89</v>
      </c>
      <c r="C8" s="31">
        <v>2008</v>
      </c>
      <c r="D8" s="21"/>
      <c r="E8" s="94">
        <v>9974</v>
      </c>
      <c r="F8" s="8" t="s">
        <v>86</v>
      </c>
      <c r="G8" s="17">
        <v>0.11601851851851852</v>
      </c>
      <c r="H8" s="10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8">
        <f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f>
        <v>0.11601851851851852</v>
      </c>
      <c r="S8" s="60">
        <f t="shared" ref="S8:S26" si="0">SUM(G8:R8)</f>
        <v>0.23203703703703704</v>
      </c>
      <c r="T8" s="9" t="e">
        <f>Таблица15678921023456814161719[[#This Row],[Столбец13]]+#REF!</f>
        <v>#REF!</v>
      </c>
      <c r="U8" s="27">
        <v>7</v>
      </c>
    </row>
    <row r="9" spans="1:21" ht="15.75" x14ac:dyDescent="0.25">
      <c r="A9" s="26"/>
      <c r="B9" s="20"/>
      <c r="C9" s="31"/>
      <c r="D9" s="21"/>
      <c r="E9" s="94"/>
      <c r="F9" s="8"/>
      <c r="G9" s="17">
        <v>0.12078703703703704</v>
      </c>
      <c r="H9" s="10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/>
      <c r="R9" s="18">
        <f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f>
        <v>0.12078703703703704</v>
      </c>
      <c r="S9" s="60">
        <f>SUM(G9:R9)</f>
        <v>0.24157407407407408</v>
      </c>
      <c r="T9" s="9" t="e">
        <f>Таблица15678921023456814161719[[#This Row],[Столбец13]]+#REF!</f>
        <v>#REF!</v>
      </c>
      <c r="U9" s="27"/>
    </row>
    <row r="10" spans="1:21" ht="15.75" x14ac:dyDescent="0.25">
      <c r="A10" s="28">
        <v>2</v>
      </c>
      <c r="B10" s="15" t="s">
        <v>100</v>
      </c>
      <c r="C10" s="31">
        <v>2007</v>
      </c>
      <c r="D10" s="21"/>
      <c r="E10" s="94">
        <v>719</v>
      </c>
      <c r="F10" s="8" t="s">
        <v>101</v>
      </c>
      <c r="G10" s="75">
        <v>7.228009259259259E-2</v>
      </c>
      <c r="H10" s="10">
        <v>1.3888888888888889E-3</v>
      </c>
      <c r="I10" s="11">
        <v>0</v>
      </c>
      <c r="J10" s="11">
        <v>0</v>
      </c>
      <c r="K10" s="11">
        <v>1.3888888888888889E-3</v>
      </c>
      <c r="L10" s="11">
        <v>0</v>
      </c>
      <c r="M10" s="11">
        <v>0</v>
      </c>
      <c r="N10" s="11">
        <v>0</v>
      </c>
      <c r="O10" s="11">
        <v>1.3888888888888889E-3</v>
      </c>
      <c r="P10" s="11">
        <v>1.3888888888888889E-3</v>
      </c>
      <c r="Q10" s="11">
        <v>0</v>
      </c>
      <c r="R10" s="18">
        <f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f>
        <v>7.7835648148148126E-2</v>
      </c>
      <c r="S10" s="60">
        <f t="shared" si="0"/>
        <v>0.15567129629629625</v>
      </c>
      <c r="T10" s="9" t="e">
        <f>Таблица15678921023456814161719[[#This Row],[Столбец13]]+#REF!</f>
        <v>#REF!</v>
      </c>
      <c r="U10" s="27"/>
    </row>
    <row r="11" spans="1:21" ht="15.75" x14ac:dyDescent="0.25">
      <c r="A11" s="28"/>
      <c r="B11" s="15"/>
      <c r="C11" s="31"/>
      <c r="D11" s="21"/>
      <c r="E11" s="94"/>
      <c r="F11" s="8"/>
      <c r="G11" s="17">
        <v>7.2800925925925922E-2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/>
      <c r="R11" s="18">
        <f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f>
        <v>7.2800925925925922E-2</v>
      </c>
      <c r="S11" s="60">
        <f>SUM(G11:R11)</f>
        <v>0.14560185185185184</v>
      </c>
      <c r="T11" s="9" t="e">
        <f>Таблица15678921023456814161719[[#This Row],[Столбец13]]+#REF!</f>
        <v>#REF!</v>
      </c>
      <c r="U11" s="27">
        <v>1</v>
      </c>
    </row>
    <row r="12" spans="1:21" ht="15.75" x14ac:dyDescent="0.25">
      <c r="A12" s="26">
        <v>3</v>
      </c>
      <c r="B12" s="20" t="s">
        <v>102</v>
      </c>
      <c r="C12" s="31">
        <v>2008</v>
      </c>
      <c r="D12" s="21"/>
      <c r="E12" s="94">
        <v>641</v>
      </c>
      <c r="F12" s="8" t="s">
        <v>103</v>
      </c>
      <c r="G12" s="17">
        <v>7.4849537037037034E-2</v>
      </c>
      <c r="H12" s="10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1.3888888888888889E-3</v>
      </c>
      <c r="O12" s="11">
        <v>1.3888888888888889E-3</v>
      </c>
      <c r="P12" s="11">
        <v>0</v>
      </c>
      <c r="Q12" s="11">
        <v>0</v>
      </c>
      <c r="R12" s="18">
        <f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f>
        <v>7.7627314814814802E-2</v>
      </c>
      <c r="S12" s="60">
        <f t="shared" si="0"/>
        <v>0.1552546296296296</v>
      </c>
      <c r="T12" s="9" t="e">
        <f>Таблица15678921023456814161719[[#This Row],[Столбец13]]+#REF!</f>
        <v>#REF!</v>
      </c>
      <c r="U12" s="27">
        <v>2</v>
      </c>
    </row>
    <row r="13" spans="1:21" ht="15.75" x14ac:dyDescent="0.25">
      <c r="A13" s="26"/>
      <c r="B13" s="20"/>
      <c r="C13" s="31"/>
      <c r="D13" s="21"/>
      <c r="E13" s="94"/>
      <c r="F13" s="8"/>
      <c r="G13" s="17">
        <v>7.8032407407407411E-2</v>
      </c>
      <c r="H13" s="10">
        <v>0</v>
      </c>
      <c r="I13" s="11">
        <v>0</v>
      </c>
      <c r="J13" s="11">
        <v>1.3888888888888889E-3</v>
      </c>
      <c r="K13" s="11"/>
      <c r="L13" s="11"/>
      <c r="M13" s="11"/>
      <c r="N13" s="11">
        <v>1.3888888888888889E-3</v>
      </c>
      <c r="O13" s="11">
        <v>0</v>
      </c>
      <c r="P13" s="11"/>
      <c r="Q13" s="11"/>
      <c r="R13" s="18">
        <f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f>
        <v>8.0810185185185179E-2</v>
      </c>
      <c r="S13" s="60">
        <f>SUM(G13:R13)</f>
        <v>0.16162037037037036</v>
      </c>
      <c r="T13" s="9" t="e">
        <f>Таблица15678921023456814161719[[#This Row],[Столбец13]]+#REF!</f>
        <v>#REF!</v>
      </c>
      <c r="U13" s="27"/>
    </row>
    <row r="14" spans="1:21" ht="15.75" x14ac:dyDescent="0.25">
      <c r="A14" s="28">
        <v>4</v>
      </c>
      <c r="B14" s="15" t="s">
        <v>104</v>
      </c>
      <c r="C14" s="31">
        <v>2008</v>
      </c>
      <c r="D14" s="19"/>
      <c r="E14" s="94">
        <v>655</v>
      </c>
      <c r="F14" s="8" t="s">
        <v>105</v>
      </c>
      <c r="G14" s="17">
        <v>9.6921296296296297E-2</v>
      </c>
      <c r="H14" s="10">
        <v>1.3888888888888889E-3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8">
        <f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f>
        <v>9.8310185185185181E-2</v>
      </c>
      <c r="S14" s="60">
        <f t="shared" si="0"/>
        <v>0.19662037037037036</v>
      </c>
      <c r="T14" s="9" t="e">
        <f>Таблица15678921023456814161719[[#This Row],[Столбец13]]+#REF!</f>
        <v>#REF!</v>
      </c>
      <c r="U14" s="27">
        <v>6</v>
      </c>
    </row>
    <row r="15" spans="1:21" ht="15.75" x14ac:dyDescent="0.25">
      <c r="A15" s="66"/>
      <c r="B15" s="67"/>
      <c r="C15" s="34"/>
      <c r="D15" s="68"/>
      <c r="E15" s="102"/>
      <c r="F15" s="8"/>
      <c r="G15" s="38">
        <v>9.7546296296296298E-2</v>
      </c>
      <c r="H15" s="10">
        <v>1.3888888888888889E-3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/>
      <c r="R15" s="18">
        <f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f>
        <v>9.8935185185185182E-2</v>
      </c>
      <c r="S15" s="61">
        <f>SUM(G15:R15)</f>
        <v>0.19787037037037036</v>
      </c>
      <c r="T15" s="37" t="e">
        <f>Таблица15678921023456814161719[[#This Row],[Столбец13]]+#REF!</f>
        <v>#REF!</v>
      </c>
      <c r="U15" s="43"/>
    </row>
    <row r="16" spans="1:21" ht="15.75" x14ac:dyDescent="0.25">
      <c r="A16" s="49">
        <v>5</v>
      </c>
      <c r="B16" s="50" t="s">
        <v>106</v>
      </c>
      <c r="C16" s="34">
        <v>2008</v>
      </c>
      <c r="D16" s="35"/>
      <c r="E16" s="102">
        <v>684</v>
      </c>
      <c r="F16" s="8" t="s">
        <v>101</v>
      </c>
      <c r="G16" s="38">
        <v>8.4513888888888888E-2</v>
      </c>
      <c r="H16" s="10">
        <v>1.3888888888888889E-3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18">
        <f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f>
        <v>8.5902777777777772E-2</v>
      </c>
      <c r="S16" s="61">
        <f t="shared" si="0"/>
        <v>0.17180555555555554</v>
      </c>
      <c r="T16" s="52" t="e">
        <f>Таблица15678921023456814161719[[#This Row],[Столбец13]]+#REF!</f>
        <v>#REF!</v>
      </c>
      <c r="U16" s="53"/>
    </row>
    <row r="17" spans="1:21" ht="16.5" thickBot="1" x14ac:dyDescent="0.3">
      <c r="A17" s="49"/>
      <c r="B17" s="50"/>
      <c r="C17" s="34"/>
      <c r="D17" s="35"/>
      <c r="E17" s="102"/>
      <c r="F17" s="8"/>
      <c r="G17" s="38">
        <v>7.9421296296296295E-2</v>
      </c>
      <c r="H17" s="10">
        <v>1.3888888888888889E-3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1.3888888888888889E-3</v>
      </c>
      <c r="P17" s="40">
        <v>0</v>
      </c>
      <c r="Q17" s="40"/>
      <c r="R17" s="18">
        <f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f>
        <v>8.2199074074074063E-2</v>
      </c>
      <c r="S17" s="61">
        <f>SUM(G17:R17)</f>
        <v>0.16439814814814813</v>
      </c>
      <c r="T17" s="69" t="e">
        <f>Таблица15678921023456814161719[[#This Row],[Столбец13]]+#REF!</f>
        <v>#REF!</v>
      </c>
      <c r="U17" s="70">
        <v>3</v>
      </c>
    </row>
    <row r="18" spans="1:21" ht="16.5" thickBot="1" x14ac:dyDescent="0.3">
      <c r="A18" s="46">
        <v>6</v>
      </c>
      <c r="B18" s="47" t="s">
        <v>107</v>
      </c>
      <c r="C18" s="31">
        <v>2008</v>
      </c>
      <c r="D18" s="21"/>
      <c r="E18" s="94">
        <v>9985</v>
      </c>
      <c r="F18" s="8" t="s">
        <v>101</v>
      </c>
      <c r="G18" s="17">
        <v>0.13480324074074074</v>
      </c>
      <c r="H18" s="10">
        <v>1.3888888888888889E-3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8">
        <f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f>
        <v>0.13619212962962962</v>
      </c>
      <c r="S18" s="60">
        <f t="shared" si="0"/>
        <v>0.27238425925925924</v>
      </c>
      <c r="T18" s="33" t="e">
        <f>Таблица15678921023456814161719[[#This Row],[Столбец13]]+#REF!</f>
        <v>#REF!</v>
      </c>
      <c r="U18" s="45"/>
    </row>
    <row r="19" spans="1:21" ht="15.75" x14ac:dyDescent="0.25">
      <c r="A19" s="46"/>
      <c r="B19" s="74"/>
      <c r="C19" s="31"/>
      <c r="D19" s="21"/>
      <c r="E19" s="94"/>
      <c r="F19" s="8"/>
      <c r="G19" s="17">
        <v>9.2141203703703711E-2</v>
      </c>
      <c r="H19" s="10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/>
      <c r="R19" s="18">
        <f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f>
        <v>9.2141203703703711E-2</v>
      </c>
      <c r="S19" s="60">
        <f>SUM(G19:R19)</f>
        <v>0.18428240740740742</v>
      </c>
      <c r="T19" s="71" t="e">
        <f>Таблица15678921023456814161719[[#This Row],[Столбец13]]+#REF!</f>
        <v>#REF!</v>
      </c>
      <c r="U19" s="72">
        <v>4</v>
      </c>
    </row>
    <row r="20" spans="1:21" ht="15.75" x14ac:dyDescent="0.25">
      <c r="A20" s="26">
        <v>7</v>
      </c>
      <c r="B20" s="50" t="s">
        <v>108</v>
      </c>
      <c r="C20" s="31">
        <v>2007</v>
      </c>
      <c r="D20" s="21">
        <v>493</v>
      </c>
      <c r="E20" s="94">
        <v>681</v>
      </c>
      <c r="F20" s="8" t="s">
        <v>187</v>
      </c>
      <c r="G20" s="17">
        <v>0</v>
      </c>
      <c r="H20" s="10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8">
        <f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f>
        <v>0</v>
      </c>
      <c r="S20" s="60">
        <f t="shared" si="0"/>
        <v>0</v>
      </c>
      <c r="T20" s="9" t="e">
        <f>Таблица15678921023456814161719[[#This Row],[Столбец13]]+#REF!</f>
        <v>#REF!</v>
      </c>
      <c r="U20" s="43">
        <v>8</v>
      </c>
    </row>
    <row r="21" spans="1:21" ht="15.75" x14ac:dyDescent="0.25">
      <c r="A21" s="46"/>
      <c r="B21" s="48"/>
      <c r="C21" s="44"/>
      <c r="D21" s="32"/>
      <c r="E21" s="94"/>
      <c r="F21" s="8"/>
      <c r="G21" s="17">
        <v>0</v>
      </c>
      <c r="H21" s="10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8">
        <f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f>
        <v>0</v>
      </c>
      <c r="S21" s="60">
        <f t="shared" si="0"/>
        <v>0</v>
      </c>
      <c r="T21" s="9" t="e">
        <f>Таблица15678921023456814161719[[#This Row],[Столбец13]]+#REF!</f>
        <v>#REF!</v>
      </c>
      <c r="U21" s="27"/>
    </row>
    <row r="22" spans="1:21" ht="15.75" x14ac:dyDescent="0.25">
      <c r="A22" s="26">
        <v>8</v>
      </c>
      <c r="B22" s="47" t="s">
        <v>144</v>
      </c>
      <c r="C22" s="31">
        <v>2006</v>
      </c>
      <c r="D22" s="21"/>
      <c r="E22" s="103">
        <v>9976</v>
      </c>
      <c r="F22" s="14"/>
      <c r="G22" s="17">
        <v>8.9374999999999996E-2</v>
      </c>
      <c r="H22" s="10">
        <v>0</v>
      </c>
      <c r="I22" s="11">
        <v>0</v>
      </c>
      <c r="J22" s="11">
        <v>1.3888888888888889E-3</v>
      </c>
      <c r="K22" s="11">
        <v>1.3888888888888889E-3</v>
      </c>
      <c r="L22" s="11">
        <v>0</v>
      </c>
      <c r="M22" s="11">
        <v>0</v>
      </c>
      <c r="N22" s="11">
        <v>0</v>
      </c>
      <c r="O22" s="11">
        <v>1.3888888888888889E-3</v>
      </c>
      <c r="P22" s="11">
        <v>0</v>
      </c>
      <c r="Q22" s="11">
        <v>0</v>
      </c>
      <c r="R22" s="18">
        <f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f>
        <v>9.3541666666666648E-2</v>
      </c>
      <c r="S22" s="60">
        <f t="shared" si="0"/>
        <v>0.1870833333333333</v>
      </c>
      <c r="T22" s="14"/>
      <c r="U22" s="29">
        <v>5</v>
      </c>
    </row>
    <row r="23" spans="1:21" ht="15.75" x14ac:dyDescent="0.25">
      <c r="A23" s="46"/>
      <c r="B23" s="47"/>
      <c r="C23" s="19"/>
      <c r="D23" s="21"/>
      <c r="E23" s="8"/>
      <c r="F23" s="9"/>
      <c r="G23" s="17">
        <v>9.1863425925925932E-2</v>
      </c>
      <c r="H23" s="10">
        <v>1.3888888888888889E-3</v>
      </c>
      <c r="I23" s="11">
        <v>1.3888888888888889E-3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1.3888888888888889E-3</v>
      </c>
      <c r="Q23" s="11">
        <v>0</v>
      </c>
      <c r="R23" s="18">
        <f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f>
        <v>9.6030092592592584E-2</v>
      </c>
      <c r="S23" s="60">
        <f t="shared" si="0"/>
        <v>0.19206018518518517</v>
      </c>
      <c r="T23" s="14" t="e">
        <f>Таблица15678921023456814161719[[#This Row],[Столбец13]]+#REF!</f>
        <v>#REF!</v>
      </c>
      <c r="U23" s="54"/>
    </row>
    <row r="24" spans="1:21" ht="15.75" x14ac:dyDescent="0.25">
      <c r="A24" s="26"/>
      <c r="B24" s="20"/>
      <c r="C24" s="8"/>
      <c r="D24" s="21"/>
      <c r="E24" s="8"/>
      <c r="F24" s="9"/>
      <c r="G24" s="17">
        <v>0</v>
      </c>
      <c r="H24" s="10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8">
        <f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f>
        <v>0</v>
      </c>
      <c r="S24" s="60">
        <f t="shared" si="0"/>
        <v>0</v>
      </c>
      <c r="T24" s="14" t="e">
        <f>Таблица15678921023456814161719[[#This Row],[Столбец13]]+#REF!</f>
        <v>#REF!</v>
      </c>
      <c r="U24" s="54"/>
    </row>
    <row r="25" spans="1:21" ht="15.75" x14ac:dyDescent="0.25">
      <c r="A25" s="46"/>
      <c r="B25" s="59"/>
      <c r="C25" s="19"/>
      <c r="D25" s="19"/>
      <c r="E25" s="8"/>
      <c r="F25" s="9"/>
      <c r="G25" s="17">
        <v>0</v>
      </c>
      <c r="H25" s="10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8">
        <f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f>
        <v>0</v>
      </c>
      <c r="S25" s="60">
        <f t="shared" si="0"/>
        <v>0</v>
      </c>
      <c r="T25" s="14" t="e">
        <f>Таблица15678921023456814161719[[#This Row],[Столбец13]]+#REF!</f>
        <v>#REF!</v>
      </c>
      <c r="U25" s="29"/>
    </row>
    <row r="26" spans="1:21" ht="15.75" x14ac:dyDescent="0.25">
      <c r="A26" s="26"/>
      <c r="B26" s="20"/>
      <c r="C26" s="31"/>
      <c r="D26" s="30"/>
      <c r="E26" s="8"/>
      <c r="F26" s="9"/>
      <c r="G26" s="17">
        <v>0</v>
      </c>
      <c r="H26" s="10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8">
        <f>Таблица15678921023456814161719[[#This Row],[Столбец5]]+Таблица15678921023456814161719[[#This Row],[Столбец6]]+Таблица15678921023456814161719[[#This Row],[Столбец7]]+Таблица15678921023456814161719[[#This Row],[Столбец8]]+Таблица15678921023456814161719[[#This Row],[Столбец9]]+Таблица15678921023456814161719[[#This Row],[Столбец10]]+Таблица15678921023456814161719[[#This Row],[Столбец105]]+Таблица15678921023456814161719[[#This Row],[Столбец104]]+Таблица15678921023456814161719[[#This Row],[Столбец103]]+Таблица15678921023456814161719[[#This Row],[Столбец102]]+Таблица15678921023456814161719[[#This Row],[Столбец11]]</f>
        <v>0</v>
      </c>
      <c r="S26" s="60">
        <f t="shared" si="0"/>
        <v>0</v>
      </c>
      <c r="T26" s="14"/>
      <c r="U26" s="29"/>
    </row>
    <row r="27" spans="1:21" x14ac:dyDescent="0.25">
      <c r="C27" s="1" t="s">
        <v>32</v>
      </c>
    </row>
    <row r="28" spans="1:21" x14ac:dyDescent="0.25">
      <c r="C28" s="1" t="s">
        <v>33</v>
      </c>
    </row>
  </sheetData>
  <mergeCells count="4">
    <mergeCell ref="B2:S2"/>
    <mergeCell ref="C3:R3"/>
    <mergeCell ref="C4:U4"/>
    <mergeCell ref="A5:U5"/>
  </mergeCells>
  <pageMargins left="0.11811023622047245" right="0.11811023622047245" top="0.35433070866141736" bottom="0.15748031496062992" header="0" footer="0"/>
  <pageSetup paperSize="9" orientation="landscape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46"/>
  <sheetViews>
    <sheetView tabSelected="1" zoomScaleNormal="80" zoomScaleSheetLayoutView="100" workbookViewId="0">
      <selection activeCell="U3" sqref="U3"/>
    </sheetView>
  </sheetViews>
  <sheetFormatPr defaultColWidth="8.5703125" defaultRowHeight="15" x14ac:dyDescent="0.25"/>
  <cols>
    <col min="1" max="1" width="4" style="1" customWidth="1"/>
    <col min="2" max="2" width="20.5703125" style="1" customWidth="1"/>
    <col min="3" max="3" width="10.28515625" style="1" customWidth="1"/>
    <col min="4" max="4" width="6.42578125" style="1" customWidth="1"/>
    <col min="5" max="5" width="6" style="1" customWidth="1"/>
    <col min="6" max="6" width="14" style="1" customWidth="1"/>
    <col min="7" max="7" width="8.28515625" style="1" customWidth="1"/>
    <col min="8" max="9" width="6.7109375" style="1" customWidth="1"/>
    <col min="10" max="10" width="7" style="1" customWidth="1"/>
    <col min="11" max="11" width="6.5703125" style="1" customWidth="1"/>
    <col min="12" max="16" width="6.7109375" style="1" customWidth="1"/>
    <col min="17" max="17" width="6.85546875" style="1" hidden="1" customWidth="1"/>
    <col min="18" max="18" width="9.5703125" style="1" customWidth="1"/>
    <col min="19" max="19" width="0.140625" style="1" hidden="1" customWidth="1"/>
    <col min="20" max="20" width="2.85546875" style="1" hidden="1" customWidth="1"/>
    <col min="21" max="21" width="7.140625" style="1" customWidth="1"/>
    <col min="22" max="16384" width="8.5703125" style="1"/>
  </cols>
  <sheetData>
    <row r="1" spans="1:21" x14ac:dyDescent="0.25">
      <c r="R1" s="2"/>
      <c r="S1" s="2"/>
      <c r="T1" s="2"/>
      <c r="U1" s="2"/>
    </row>
    <row r="2" spans="1:21" ht="19.5" customHeight="1" x14ac:dyDescent="0.35">
      <c r="B2" s="105" t="s">
        <v>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56"/>
      <c r="U2" s="56"/>
    </row>
    <row r="3" spans="1:21" ht="19.5" customHeight="1" x14ac:dyDescent="0.35">
      <c r="B3" s="58"/>
      <c r="C3" s="106" t="s">
        <v>40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58"/>
      <c r="T3" s="56"/>
      <c r="U3" s="56"/>
    </row>
    <row r="4" spans="1:21" ht="15.75" x14ac:dyDescent="0.25">
      <c r="C4" s="107" t="s">
        <v>215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6.5" thickBot="1" x14ac:dyDescent="0.3">
      <c r="A5" s="108" t="s">
        <v>59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ht="54.75" customHeight="1" thickBot="1" x14ac:dyDescent="0.3">
      <c r="A6" s="22" t="s">
        <v>9</v>
      </c>
      <c r="B6" s="3" t="s">
        <v>10</v>
      </c>
      <c r="C6" s="23" t="s">
        <v>34</v>
      </c>
      <c r="D6" s="3" t="s">
        <v>35</v>
      </c>
      <c r="E6" s="4" t="s">
        <v>11</v>
      </c>
      <c r="F6" s="3" t="s">
        <v>12</v>
      </c>
      <c r="G6" s="4" t="s">
        <v>7</v>
      </c>
      <c r="H6" s="5" t="s">
        <v>0</v>
      </c>
      <c r="I6" s="6" t="s">
        <v>1</v>
      </c>
      <c r="J6" s="5" t="s">
        <v>2</v>
      </c>
      <c r="K6" s="6" t="s">
        <v>3</v>
      </c>
      <c r="L6" s="5" t="s">
        <v>4</v>
      </c>
      <c r="M6" s="5" t="s">
        <v>5</v>
      </c>
      <c r="N6" s="5" t="s">
        <v>53</v>
      </c>
      <c r="O6" s="5" t="s">
        <v>54</v>
      </c>
      <c r="P6" s="5" t="s">
        <v>55</v>
      </c>
      <c r="Q6" s="6" t="s">
        <v>56</v>
      </c>
      <c r="R6" s="6" t="s">
        <v>13</v>
      </c>
      <c r="S6" s="6" t="s">
        <v>6</v>
      </c>
      <c r="T6" s="3"/>
      <c r="U6" s="7" t="s">
        <v>39</v>
      </c>
    </row>
    <row r="7" spans="1:21" x14ac:dyDescent="0.25">
      <c r="A7" s="24" t="s">
        <v>15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52</v>
      </c>
      <c r="N7" s="1" t="s">
        <v>51</v>
      </c>
      <c r="O7" s="1" t="s">
        <v>50</v>
      </c>
      <c r="P7" s="1" t="s">
        <v>49</v>
      </c>
      <c r="Q7" s="1" t="s">
        <v>25</v>
      </c>
      <c r="R7" s="1" t="s">
        <v>26</v>
      </c>
      <c r="S7" s="1" t="s">
        <v>27</v>
      </c>
      <c r="T7" s="1" t="s">
        <v>30</v>
      </c>
      <c r="U7" s="25" t="s">
        <v>31</v>
      </c>
    </row>
    <row r="8" spans="1:21" ht="15.75" x14ac:dyDescent="0.25">
      <c r="A8" s="79">
        <v>1</v>
      </c>
      <c r="B8" s="80" t="s">
        <v>87</v>
      </c>
      <c r="C8" s="81">
        <v>2011</v>
      </c>
      <c r="D8" s="82"/>
      <c r="E8" s="94">
        <v>9973</v>
      </c>
      <c r="F8" s="83" t="s">
        <v>86</v>
      </c>
      <c r="G8" s="84">
        <v>0.12061342592592593</v>
      </c>
      <c r="H8" s="85">
        <v>0</v>
      </c>
      <c r="I8" s="86">
        <v>1.3888888888888889E-3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7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0.12200231481481481</v>
      </c>
      <c r="S8" s="88">
        <f t="shared" ref="S8:S44" si="0">SUM(G8:R8)</f>
        <v>0.24400462962962963</v>
      </c>
      <c r="T8" s="89" t="e">
        <f>Таблица1567892102345681416171920[[#This Row],[Столбец13]]+#REF!</f>
        <v>#REF!</v>
      </c>
      <c r="U8" s="90"/>
    </row>
    <row r="9" spans="1:21" ht="15.75" x14ac:dyDescent="0.25">
      <c r="A9" s="79"/>
      <c r="B9" s="80"/>
      <c r="C9" s="81"/>
      <c r="D9" s="82"/>
      <c r="E9" s="94"/>
      <c r="F9" s="83"/>
      <c r="G9" s="84">
        <v>0.11972222222222222</v>
      </c>
      <c r="H9" s="85">
        <v>0</v>
      </c>
      <c r="I9" s="86">
        <v>0</v>
      </c>
      <c r="J9" s="86">
        <v>1.3888888888888889E-3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/>
      <c r="R9" s="87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0.1211111111111111</v>
      </c>
      <c r="S9" s="88">
        <f>SUM(G9:R9)</f>
        <v>0.2422222222222222</v>
      </c>
      <c r="T9" s="89" t="e">
        <f>Таблица1567892102345681416171920[[#This Row],[Столбец13]]+#REF!</f>
        <v>#REF!</v>
      </c>
      <c r="U9" s="90">
        <v>14</v>
      </c>
    </row>
    <row r="10" spans="1:21" ht="15.75" x14ac:dyDescent="0.25">
      <c r="A10" s="91">
        <v>2</v>
      </c>
      <c r="B10" s="59" t="s">
        <v>88</v>
      </c>
      <c r="C10" s="92">
        <v>2009</v>
      </c>
      <c r="D10" s="93"/>
      <c r="E10" s="94">
        <v>9989</v>
      </c>
      <c r="F10" s="94" t="s">
        <v>86</v>
      </c>
      <c r="G10" s="95">
        <v>0.10842592592592593</v>
      </c>
      <c r="H10" s="96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0.10842592592592593</v>
      </c>
      <c r="S10" s="99">
        <f t="shared" si="0"/>
        <v>0.21685185185185185</v>
      </c>
      <c r="T10" s="100" t="e">
        <f>Таблица1567892102345681416171920[[#This Row],[Столбец13]]+#REF!</f>
        <v>#REF!</v>
      </c>
      <c r="U10" s="101"/>
    </row>
    <row r="11" spans="1:21" ht="15.75" x14ac:dyDescent="0.25">
      <c r="A11" s="91"/>
      <c r="B11" s="59"/>
      <c r="C11" s="92"/>
      <c r="D11" s="93"/>
      <c r="E11" s="94"/>
      <c r="F11" s="94"/>
      <c r="G11" s="95">
        <v>0.10594907407407407</v>
      </c>
      <c r="H11" s="96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1.3888888888888889E-3</v>
      </c>
      <c r="O11" s="97">
        <v>0</v>
      </c>
      <c r="P11" s="97">
        <v>0</v>
      </c>
      <c r="Q11" s="97"/>
      <c r="R11" s="9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0.10733796296296295</v>
      </c>
      <c r="S11" s="99">
        <f>SUM(G11:R11)</f>
        <v>0.21467592592592591</v>
      </c>
      <c r="T11" s="100" t="e">
        <f>Таблица1567892102345681416171920[[#This Row],[Столбец13]]+#REF!</f>
        <v>#REF!</v>
      </c>
      <c r="U11" s="101">
        <v>12</v>
      </c>
    </row>
    <row r="12" spans="1:21" ht="15.75" x14ac:dyDescent="0.25">
      <c r="A12" s="26">
        <v>3</v>
      </c>
      <c r="B12" s="20" t="s">
        <v>90</v>
      </c>
      <c r="C12" s="31">
        <v>2009</v>
      </c>
      <c r="D12" s="21"/>
      <c r="E12" s="94">
        <v>9978</v>
      </c>
      <c r="F12" s="8" t="s">
        <v>94</v>
      </c>
      <c r="G12" s="17">
        <v>0.14041666666666666</v>
      </c>
      <c r="H12" s="10">
        <v>3.4722222222222224E-2</v>
      </c>
      <c r="I12" s="11">
        <v>1.3888888888888889E-3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0.17652777777777778</v>
      </c>
      <c r="S12" s="60">
        <f t="shared" si="0"/>
        <v>0.35305555555555557</v>
      </c>
      <c r="T12" s="9" t="e">
        <f>Таблица1567892102345681416171920[[#This Row],[Столбец13]]+#REF!</f>
        <v>#REF!</v>
      </c>
      <c r="U12" s="27"/>
    </row>
    <row r="13" spans="1:21" ht="15.75" x14ac:dyDescent="0.25">
      <c r="A13" s="26"/>
      <c r="B13" s="20"/>
      <c r="C13" s="31"/>
      <c r="D13" s="21"/>
      <c r="E13" s="94"/>
      <c r="F13" s="8"/>
      <c r="G13" s="17">
        <v>0.12317129629629631</v>
      </c>
      <c r="H13" s="10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/>
      <c r="R13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0.12317129629629631</v>
      </c>
      <c r="S13" s="60">
        <f>SUM(G13:R13)</f>
        <v>0.24634259259259261</v>
      </c>
      <c r="T13" s="9" t="e">
        <f>Таблица1567892102345681416171920[[#This Row],[Столбец13]]+#REF!</f>
        <v>#REF!</v>
      </c>
      <c r="U13" s="27">
        <v>16</v>
      </c>
    </row>
    <row r="14" spans="1:21" ht="15.75" x14ac:dyDescent="0.25">
      <c r="A14" s="28">
        <v>4</v>
      </c>
      <c r="B14" s="15" t="s">
        <v>91</v>
      </c>
      <c r="C14" s="31">
        <v>2010</v>
      </c>
      <c r="D14" s="19"/>
      <c r="E14" s="94">
        <v>9983</v>
      </c>
      <c r="F14" s="8" t="s">
        <v>94</v>
      </c>
      <c r="G14" s="17">
        <v>8.4826388888888882E-2</v>
      </c>
      <c r="H14" s="10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8.4826388888888882E-2</v>
      </c>
      <c r="S14" s="60">
        <f t="shared" si="0"/>
        <v>0.16965277777777776</v>
      </c>
      <c r="T14" s="9" t="e">
        <f>Таблица1567892102345681416171920[[#This Row],[Столбец13]]+#REF!</f>
        <v>#REF!</v>
      </c>
      <c r="U14" s="27"/>
    </row>
    <row r="15" spans="1:21" ht="15.75" x14ac:dyDescent="0.25">
      <c r="A15" s="66"/>
      <c r="B15" s="67"/>
      <c r="C15" s="34"/>
      <c r="D15" s="68"/>
      <c r="E15" s="102"/>
      <c r="F15" s="8"/>
      <c r="G15" s="38">
        <v>8.1944444444444445E-2</v>
      </c>
      <c r="H15" s="39">
        <v>0</v>
      </c>
      <c r="I15" s="40">
        <v>0</v>
      </c>
      <c r="J15" s="40">
        <v>0</v>
      </c>
      <c r="K15" s="40">
        <v>1.3888888888888889E-3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/>
      <c r="R15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8.3333333333333329E-2</v>
      </c>
      <c r="S15" s="61">
        <f>SUM(G15:R15)</f>
        <v>0.16666666666666666</v>
      </c>
      <c r="T15" s="37" t="e">
        <f>Таблица1567892102345681416171920[[#This Row],[Столбец13]]+#REF!</f>
        <v>#REF!</v>
      </c>
      <c r="U15" s="43">
        <v>3</v>
      </c>
    </row>
    <row r="16" spans="1:21" ht="15.75" x14ac:dyDescent="0.25">
      <c r="A16" s="49">
        <v>5</v>
      </c>
      <c r="B16" s="50" t="s">
        <v>92</v>
      </c>
      <c r="C16" s="34">
        <v>2009</v>
      </c>
      <c r="D16" s="35"/>
      <c r="E16" s="102">
        <v>9981</v>
      </c>
      <c r="F16" s="8" t="s">
        <v>94</v>
      </c>
      <c r="G16" s="38">
        <v>9.6597222222222223E-2</v>
      </c>
      <c r="H16" s="39">
        <v>1.3888888888888889E-3</v>
      </c>
      <c r="I16" s="40">
        <v>0</v>
      </c>
      <c r="J16" s="40">
        <v>0</v>
      </c>
      <c r="K16" s="40">
        <v>1.3888888888888889E-3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9.9374999999999991E-2</v>
      </c>
      <c r="S16" s="61">
        <f t="shared" si="0"/>
        <v>0.19874999999999998</v>
      </c>
      <c r="T16" s="52" t="e">
        <f>Таблица1567892102345681416171920[[#This Row],[Столбец13]]+#REF!</f>
        <v>#REF!</v>
      </c>
      <c r="U16" s="53"/>
    </row>
    <row r="17" spans="1:21" ht="16.5" thickBot="1" x14ac:dyDescent="0.3">
      <c r="A17" s="49"/>
      <c r="B17" s="50"/>
      <c r="C17" s="34"/>
      <c r="D17" s="35"/>
      <c r="E17" s="102"/>
      <c r="F17" s="8"/>
      <c r="G17" s="38">
        <v>9.4699074074074074E-2</v>
      </c>
      <c r="H17" s="39">
        <v>0</v>
      </c>
      <c r="I17" s="40">
        <v>1.3888888888888889E-3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/>
      <c r="R17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9.6087962962962958E-2</v>
      </c>
      <c r="S17" s="61">
        <f>SUM(G17:R17)</f>
        <v>0.19217592592592592</v>
      </c>
      <c r="T17" s="69" t="e">
        <f>Таблица1567892102345681416171920[[#This Row],[Столбец13]]+#REF!</f>
        <v>#REF!</v>
      </c>
      <c r="U17" s="70">
        <v>6</v>
      </c>
    </row>
    <row r="18" spans="1:21" ht="16.5" thickBot="1" x14ac:dyDescent="0.3">
      <c r="A18" s="46">
        <v>6</v>
      </c>
      <c r="B18" s="47" t="s">
        <v>93</v>
      </c>
      <c r="C18" s="31">
        <v>2011</v>
      </c>
      <c r="D18" s="21"/>
      <c r="E18" s="94">
        <v>9980</v>
      </c>
      <c r="F18" s="8" t="s">
        <v>94</v>
      </c>
      <c r="G18" s="17">
        <v>0.10100694444444445</v>
      </c>
      <c r="H18" s="10">
        <v>0</v>
      </c>
      <c r="I18" s="11">
        <v>1.3888888888888889E-3</v>
      </c>
      <c r="J18" s="11">
        <v>0</v>
      </c>
      <c r="K18" s="11">
        <v>0</v>
      </c>
      <c r="L18" s="11">
        <v>1.3888888888888889E-3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0.10378472222222222</v>
      </c>
      <c r="S18" s="60">
        <f t="shared" si="0"/>
        <v>0.20756944444444445</v>
      </c>
      <c r="T18" s="33" t="e">
        <f>Таблица1567892102345681416171920[[#This Row],[Столбец13]]+#REF!</f>
        <v>#REF!</v>
      </c>
      <c r="U18" s="45"/>
    </row>
    <row r="19" spans="1:21" ht="15.75" x14ac:dyDescent="0.25">
      <c r="A19" s="46"/>
      <c r="B19" s="47"/>
      <c r="C19" s="31"/>
      <c r="D19" s="21"/>
      <c r="E19" s="94"/>
      <c r="F19" s="8"/>
      <c r="G19" s="17">
        <v>9.4583333333333339E-2</v>
      </c>
      <c r="H19" s="10">
        <v>0</v>
      </c>
      <c r="I19" s="11">
        <v>0</v>
      </c>
      <c r="J19" s="11">
        <v>0</v>
      </c>
      <c r="K19" s="11">
        <v>1.3888888888888889E-3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/>
      <c r="R19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9.5972222222222223E-2</v>
      </c>
      <c r="S19" s="60">
        <f>SUM(G19:R19)</f>
        <v>0.19194444444444445</v>
      </c>
      <c r="T19" s="71" t="e">
        <f>Таблица1567892102345681416171920[[#This Row],[Столбец13]]+#REF!</f>
        <v>#REF!</v>
      </c>
      <c r="U19" s="72">
        <v>5</v>
      </c>
    </row>
    <row r="20" spans="1:21" ht="15.75" x14ac:dyDescent="0.25">
      <c r="A20" s="26">
        <v>7</v>
      </c>
      <c r="B20" s="20" t="s">
        <v>109</v>
      </c>
      <c r="C20" s="31">
        <v>2009</v>
      </c>
      <c r="D20" s="21"/>
      <c r="E20" s="94">
        <v>716</v>
      </c>
      <c r="F20" s="8" t="s">
        <v>101</v>
      </c>
      <c r="G20" s="17">
        <v>0.10596064814814815</v>
      </c>
      <c r="H20" s="10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0.10596064814814815</v>
      </c>
      <c r="S20" s="60">
        <f t="shared" si="0"/>
        <v>0.2119212962962963</v>
      </c>
      <c r="T20" s="9" t="e">
        <f>Таблица1567892102345681416171920[[#This Row],[Столбец13]]+#REF!</f>
        <v>#REF!</v>
      </c>
      <c r="U20" s="43"/>
    </row>
    <row r="21" spans="1:21" ht="15.75" x14ac:dyDescent="0.25">
      <c r="A21" s="26"/>
      <c r="B21" s="20"/>
      <c r="C21" s="31"/>
      <c r="D21" s="21"/>
      <c r="E21" s="94"/>
      <c r="F21" s="8"/>
      <c r="G21" s="17">
        <v>0.1007986111111111</v>
      </c>
      <c r="H21" s="10">
        <v>1.3888888888888889E-3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/>
      <c r="R21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0.10218749999999999</v>
      </c>
      <c r="S21" s="60">
        <f>SUM(G21:R21)</f>
        <v>0.20437499999999997</v>
      </c>
      <c r="T21" s="9" t="e">
        <f>Таблица1567892102345681416171920[[#This Row],[Столбец13]]+#REF!</f>
        <v>#REF!</v>
      </c>
      <c r="U21" s="43">
        <v>10</v>
      </c>
    </row>
    <row r="22" spans="1:21" ht="15.75" x14ac:dyDescent="0.25">
      <c r="A22" s="46">
        <v>8</v>
      </c>
      <c r="B22" s="48" t="s">
        <v>110</v>
      </c>
      <c r="C22" s="31">
        <v>2009</v>
      </c>
      <c r="D22" s="32"/>
      <c r="E22" s="94">
        <v>9988</v>
      </c>
      <c r="F22" s="8" t="s">
        <v>101</v>
      </c>
      <c r="G22" s="17">
        <v>0.1074537037037037</v>
      </c>
      <c r="H22" s="10">
        <v>1.3888888888888889E-3</v>
      </c>
      <c r="I22" s="11">
        <v>0</v>
      </c>
      <c r="J22" s="11">
        <v>0</v>
      </c>
      <c r="K22" s="11">
        <v>1.3888888888888889E-3</v>
      </c>
      <c r="L22" s="11">
        <v>0</v>
      </c>
      <c r="M22" s="11">
        <v>0</v>
      </c>
      <c r="N22" s="11">
        <v>0</v>
      </c>
      <c r="O22" s="11">
        <v>0</v>
      </c>
      <c r="P22" s="11">
        <v>1.3888888888888889E-3</v>
      </c>
      <c r="Q22" s="11">
        <v>0</v>
      </c>
      <c r="R22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0.11162037037037036</v>
      </c>
      <c r="S22" s="60">
        <f t="shared" si="0"/>
        <v>0.22324074074074071</v>
      </c>
      <c r="T22" s="9" t="e">
        <f>Таблица1567892102345681416171920[[#This Row],[Столбец13]]+#REF!</f>
        <v>#REF!</v>
      </c>
      <c r="U22" s="27"/>
    </row>
    <row r="23" spans="1:21" ht="15.75" x14ac:dyDescent="0.25">
      <c r="A23" s="46"/>
      <c r="B23" s="48"/>
      <c r="C23" s="31"/>
      <c r="D23" s="32"/>
      <c r="E23" s="94"/>
      <c r="F23" s="8"/>
      <c r="G23" s="17">
        <v>0.10561342592592593</v>
      </c>
      <c r="H23" s="10">
        <v>1.3888888888888889E-3</v>
      </c>
      <c r="I23" s="11">
        <v>0</v>
      </c>
      <c r="J23" s="11">
        <v>0</v>
      </c>
      <c r="K23" s="11">
        <v>0</v>
      </c>
      <c r="L23" s="11">
        <v>0</v>
      </c>
      <c r="M23" s="11">
        <v>1.3888888888888889E-3</v>
      </c>
      <c r="N23" s="11">
        <v>0</v>
      </c>
      <c r="O23" s="11">
        <v>0</v>
      </c>
      <c r="P23" s="11">
        <v>0</v>
      </c>
      <c r="Q23" s="11"/>
      <c r="R23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0.1083912037037037</v>
      </c>
      <c r="S23" s="60">
        <f>SUM(G23:R23)</f>
        <v>0.2167824074074074</v>
      </c>
      <c r="T23" s="9" t="e">
        <f>Таблица1567892102345681416171920[[#This Row],[Столбец13]]+#REF!</f>
        <v>#REF!</v>
      </c>
      <c r="U23" s="27">
        <v>13</v>
      </c>
    </row>
    <row r="24" spans="1:21" ht="15.75" x14ac:dyDescent="0.25">
      <c r="A24" s="26">
        <v>9</v>
      </c>
      <c r="B24" s="51" t="s">
        <v>111</v>
      </c>
      <c r="C24" s="31">
        <v>2009</v>
      </c>
      <c r="D24" s="21"/>
      <c r="E24" s="103">
        <v>636</v>
      </c>
      <c r="F24" s="8" t="s">
        <v>101</v>
      </c>
      <c r="G24" s="17">
        <v>9.6585648148148143E-2</v>
      </c>
      <c r="H24" s="10">
        <v>0</v>
      </c>
      <c r="I24" s="11">
        <v>1.3888888888888889E-3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9.7974537037037027E-2</v>
      </c>
      <c r="S24" s="60">
        <f t="shared" si="0"/>
        <v>0.19594907407407405</v>
      </c>
      <c r="T24" s="14"/>
      <c r="U24" s="29">
        <v>7</v>
      </c>
    </row>
    <row r="25" spans="1:21" ht="15.75" x14ac:dyDescent="0.25">
      <c r="A25" s="26"/>
      <c r="B25" s="51"/>
      <c r="C25" s="31"/>
      <c r="D25" s="21"/>
      <c r="E25" s="103"/>
      <c r="F25" s="8"/>
      <c r="G25" s="17">
        <v>0.10567129629629629</v>
      </c>
      <c r="H25" s="10">
        <v>0</v>
      </c>
      <c r="I25" s="11">
        <v>0</v>
      </c>
      <c r="J25" s="11">
        <v>1.3888888888888889E-3</v>
      </c>
      <c r="K25" s="11">
        <v>1.3888888888888889E-3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/>
      <c r="R25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0.10844907407407406</v>
      </c>
      <c r="S25" s="60">
        <f>SUM(G25:R25)</f>
        <v>0.21689814814814812</v>
      </c>
      <c r="T25" s="14" t="e">
        <f>Таблица1567892102345681416171920[[#This Row],[Столбец13]]+#REF!</f>
        <v>#REF!</v>
      </c>
      <c r="U25" s="73"/>
    </row>
    <row r="26" spans="1:21" ht="15.75" x14ac:dyDescent="0.25">
      <c r="A26" s="46">
        <v>10</v>
      </c>
      <c r="B26" s="47" t="s">
        <v>112</v>
      </c>
      <c r="C26" s="31">
        <v>2009</v>
      </c>
      <c r="D26" s="21"/>
      <c r="E26" s="94">
        <v>658</v>
      </c>
      <c r="F26" s="8" t="s">
        <v>103</v>
      </c>
      <c r="G26" s="17">
        <v>9.2453703703703705E-2</v>
      </c>
      <c r="H26" s="10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1.3888888888888889E-3</v>
      </c>
      <c r="Q26" s="11">
        <v>0</v>
      </c>
      <c r="R26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9.3842592592592589E-2</v>
      </c>
      <c r="S26" s="60">
        <f t="shared" si="0"/>
        <v>0.18768518518518518</v>
      </c>
      <c r="T26" s="14" t="e">
        <f>Таблица1567892102345681416171920[[#This Row],[Столбец13]]+#REF!</f>
        <v>#REF!</v>
      </c>
      <c r="U26" s="54">
        <v>4</v>
      </c>
    </row>
    <row r="27" spans="1:21" ht="15.75" x14ac:dyDescent="0.25">
      <c r="A27" s="46"/>
      <c r="B27" s="47"/>
      <c r="C27" s="31"/>
      <c r="D27" s="21"/>
      <c r="E27" s="94"/>
      <c r="F27" s="8"/>
      <c r="G27" s="17">
        <v>0.10375000000000001</v>
      </c>
      <c r="H27" s="10">
        <v>0</v>
      </c>
      <c r="I27" s="11">
        <v>3.4722222222222224E-2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1.3888888888888889E-3</v>
      </c>
      <c r="P27" s="11">
        <v>0</v>
      </c>
      <c r="Q27" s="11"/>
      <c r="R27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0.1398611111111111</v>
      </c>
      <c r="S27" s="60">
        <f>SUM(G27:R27)</f>
        <v>0.27972222222222221</v>
      </c>
      <c r="T27" s="14" t="e">
        <f>Таблица1567892102345681416171920[[#This Row],[Столбец13]]+#REF!</f>
        <v>#REF!</v>
      </c>
      <c r="U27" s="54"/>
    </row>
    <row r="28" spans="1:21" ht="15.75" x14ac:dyDescent="0.25">
      <c r="A28" s="26">
        <v>11</v>
      </c>
      <c r="B28" s="20" t="s">
        <v>113</v>
      </c>
      <c r="C28" s="31">
        <v>2009</v>
      </c>
      <c r="D28" s="21"/>
      <c r="E28" s="94">
        <v>686</v>
      </c>
      <c r="F28" s="8" t="s">
        <v>105</v>
      </c>
      <c r="G28" s="17">
        <v>7.856481481481481E-2</v>
      </c>
      <c r="H28" s="10">
        <v>0</v>
      </c>
      <c r="I28" s="11">
        <v>0</v>
      </c>
      <c r="J28" s="11">
        <v>0</v>
      </c>
      <c r="K28" s="11">
        <v>1.3888888888888889E-3</v>
      </c>
      <c r="L28" s="11">
        <v>0</v>
      </c>
      <c r="M28" s="11">
        <v>0</v>
      </c>
      <c r="N28" s="11">
        <v>0</v>
      </c>
      <c r="O28" s="11">
        <v>1.3888888888888889E-3</v>
      </c>
      <c r="P28" s="11">
        <v>0</v>
      </c>
      <c r="Q28" s="11">
        <v>0</v>
      </c>
      <c r="R28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8.1342592592592577E-2</v>
      </c>
      <c r="S28" s="60">
        <f t="shared" si="0"/>
        <v>0.16268518518518515</v>
      </c>
      <c r="T28" s="14" t="e">
        <f>Таблица1567892102345681416171920[[#This Row],[Столбец13]]+#REF!</f>
        <v>#REF!</v>
      </c>
      <c r="U28" s="54">
        <v>2</v>
      </c>
    </row>
    <row r="29" spans="1:21" ht="15.75" x14ac:dyDescent="0.25">
      <c r="A29" s="26"/>
      <c r="B29" s="20"/>
      <c r="C29" s="31"/>
      <c r="D29" s="21"/>
      <c r="E29" s="94"/>
      <c r="F29" s="8"/>
      <c r="G29" s="17">
        <v>8.2187500000000011E-2</v>
      </c>
      <c r="H29" s="10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/>
      <c r="R29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8.2187500000000011E-2</v>
      </c>
      <c r="S29" s="60">
        <f>SUM(G29:R29)</f>
        <v>0.16437500000000002</v>
      </c>
      <c r="T29" s="14" t="e">
        <f>Таблица1567892102345681416171920[[#This Row],[Столбец13]]+#REF!</f>
        <v>#REF!</v>
      </c>
      <c r="U29" s="54"/>
    </row>
    <row r="30" spans="1:21" ht="15.75" x14ac:dyDescent="0.25">
      <c r="A30" s="46">
        <v>12</v>
      </c>
      <c r="B30" s="59" t="s">
        <v>114</v>
      </c>
      <c r="C30" s="31">
        <v>2011</v>
      </c>
      <c r="D30" s="19"/>
      <c r="E30" s="94">
        <v>671</v>
      </c>
      <c r="F30" s="8" t="s">
        <v>105</v>
      </c>
      <c r="G30" s="17">
        <v>0.10729166666666667</v>
      </c>
      <c r="H30" s="10">
        <v>1.3888888888888889E-3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0.10868055555555556</v>
      </c>
      <c r="S30" s="60">
        <f t="shared" si="0"/>
        <v>0.21736111111111112</v>
      </c>
      <c r="T30" s="14" t="e">
        <f>Таблица1567892102345681416171920[[#This Row],[Столбец13]]+#REF!</f>
        <v>#REF!</v>
      </c>
      <c r="U30" s="29"/>
    </row>
    <row r="31" spans="1:21" ht="15.75" x14ac:dyDescent="0.25">
      <c r="A31" s="46"/>
      <c r="B31" s="59"/>
      <c r="C31" s="31"/>
      <c r="D31" s="19"/>
      <c r="E31" s="94"/>
      <c r="F31" s="8"/>
      <c r="G31" s="17">
        <v>9.707175925925926E-2</v>
      </c>
      <c r="H31" s="10">
        <v>1.3888888888888889E-3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/>
      <c r="R31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9.8460648148148144E-2</v>
      </c>
      <c r="S31" s="60">
        <f t="shared" ref="S31:S43" si="1">SUM(G31:R31)</f>
        <v>0.19692129629629629</v>
      </c>
      <c r="T31" s="14" t="e">
        <f>Таблица1567892102345681416171920[[#This Row],[Столбец13]]+#REF!</f>
        <v>#REF!</v>
      </c>
      <c r="U31" s="29">
        <v>8</v>
      </c>
    </row>
    <row r="32" spans="1:21" ht="15.75" x14ac:dyDescent="0.25">
      <c r="A32" s="26">
        <v>13</v>
      </c>
      <c r="B32" s="20" t="s">
        <v>115</v>
      </c>
      <c r="C32" s="31">
        <v>2011</v>
      </c>
      <c r="D32" s="19"/>
      <c r="E32" s="94">
        <v>9984</v>
      </c>
      <c r="F32" s="8" t="s">
        <v>103</v>
      </c>
      <c r="G32" s="17">
        <v>9.5138888888888884E-2</v>
      </c>
      <c r="H32" s="10">
        <v>3.4722222222222224E-2</v>
      </c>
      <c r="I32" s="11">
        <v>3.4722222222222224E-2</v>
      </c>
      <c r="J32" s="11">
        <v>0</v>
      </c>
      <c r="K32" s="11">
        <v>3.4722222222222224E-2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0.19930555555555551</v>
      </c>
      <c r="S32" s="60">
        <f t="shared" si="1"/>
        <v>0.39861111111111103</v>
      </c>
      <c r="T32" s="14" t="e">
        <f>Таблица1567892102345681416171920[[#This Row],[Столбец13]]+#REF!</f>
        <v>#REF!</v>
      </c>
      <c r="U32" s="29"/>
    </row>
    <row r="33" spans="1:21" ht="15.75" x14ac:dyDescent="0.25">
      <c r="A33" s="26"/>
      <c r="B33" s="20"/>
      <c r="C33" s="31"/>
      <c r="D33" s="19"/>
      <c r="E33" s="94"/>
      <c r="F33" s="8"/>
      <c r="G33" s="17">
        <v>0.10083333333333333</v>
      </c>
      <c r="H33" s="10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/>
      <c r="R33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0.10083333333333333</v>
      </c>
      <c r="S33" s="60">
        <f t="shared" si="1"/>
        <v>0.20166666666666666</v>
      </c>
      <c r="T33" s="14" t="e">
        <f>Таблица1567892102345681416171920[[#This Row],[Столбец13]]+#REF!</f>
        <v>#REF!</v>
      </c>
      <c r="U33" s="29">
        <v>9</v>
      </c>
    </row>
    <row r="34" spans="1:21" ht="15.75" x14ac:dyDescent="0.25">
      <c r="A34" s="26">
        <v>14</v>
      </c>
      <c r="B34" s="20" t="s">
        <v>116</v>
      </c>
      <c r="C34" s="31">
        <v>2009</v>
      </c>
      <c r="D34" s="19"/>
      <c r="E34" s="94">
        <v>9987</v>
      </c>
      <c r="F34" s="8" t="s">
        <v>103</v>
      </c>
      <c r="G34" s="17">
        <v>8.564814814814814E-2</v>
      </c>
      <c r="H34" s="10">
        <v>0</v>
      </c>
      <c r="I34" s="11">
        <v>0</v>
      </c>
      <c r="J34" s="11">
        <v>0</v>
      </c>
      <c r="K34" s="11">
        <v>3.4722222222222224E-2</v>
      </c>
      <c r="L34" s="11">
        <v>0</v>
      </c>
      <c r="M34" s="11">
        <v>0</v>
      </c>
      <c r="N34" s="11">
        <v>0</v>
      </c>
      <c r="O34" s="11">
        <v>1.3888888888888889E-3</v>
      </c>
      <c r="P34" s="11">
        <v>0</v>
      </c>
      <c r="Q34" s="11">
        <v>0</v>
      </c>
      <c r="R34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0.12175925925925925</v>
      </c>
      <c r="S34" s="60">
        <f t="shared" si="1"/>
        <v>0.2435185185185185</v>
      </c>
      <c r="T34" s="14" t="e">
        <f>Таблица1567892102345681416171920[[#This Row],[Столбец13]]+#REF!</f>
        <v>#REF!</v>
      </c>
      <c r="U34" s="29">
        <v>15</v>
      </c>
    </row>
    <row r="35" spans="1:21" ht="15.75" x14ac:dyDescent="0.25">
      <c r="A35" s="26"/>
      <c r="B35" s="20"/>
      <c r="C35" s="31"/>
      <c r="D35" s="19"/>
      <c r="E35" s="94"/>
      <c r="F35" s="8"/>
      <c r="G35" s="17">
        <v>9.4513888888888897E-2</v>
      </c>
      <c r="H35" s="10">
        <v>1.3888888888888889E-3</v>
      </c>
      <c r="I35" s="11">
        <v>3.4722222222222224E-2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/>
      <c r="R35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0.13062499999999999</v>
      </c>
      <c r="S35" s="60">
        <f t="shared" si="1"/>
        <v>0.26124999999999998</v>
      </c>
      <c r="T35" s="14" t="e">
        <f>Таблица1567892102345681416171920[[#This Row],[Столбец13]]+#REF!</f>
        <v>#REF!</v>
      </c>
      <c r="U35" s="29"/>
    </row>
    <row r="36" spans="1:21" ht="15.75" x14ac:dyDescent="0.25">
      <c r="A36" s="46">
        <v>15</v>
      </c>
      <c r="B36" s="59" t="s">
        <v>117</v>
      </c>
      <c r="C36" s="31">
        <v>2010</v>
      </c>
      <c r="D36" s="19"/>
      <c r="E36" s="94">
        <v>637</v>
      </c>
      <c r="F36" s="8" t="s">
        <v>105</v>
      </c>
      <c r="G36" s="17">
        <v>9.9560185185185182E-2</v>
      </c>
      <c r="H36" s="10">
        <v>0</v>
      </c>
      <c r="I36" s="11">
        <v>0</v>
      </c>
      <c r="J36" s="11">
        <v>1.3888888888888889E-3</v>
      </c>
      <c r="K36" s="11">
        <v>1.3888888888888889E-3</v>
      </c>
      <c r="L36" s="11">
        <v>0</v>
      </c>
      <c r="M36" s="11">
        <v>0</v>
      </c>
      <c r="N36" s="11">
        <v>0</v>
      </c>
      <c r="O36" s="11">
        <v>1.3888888888888889E-3</v>
      </c>
      <c r="P36" s="11">
        <v>0</v>
      </c>
      <c r="Q36" s="11">
        <v>0</v>
      </c>
      <c r="R36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0.10372685185185183</v>
      </c>
      <c r="S36" s="60">
        <f t="shared" si="1"/>
        <v>0.20745370370370367</v>
      </c>
      <c r="T36" s="14" t="e">
        <f>Таблица1567892102345681416171920[[#This Row],[Столбец13]]+#REF!</f>
        <v>#REF!</v>
      </c>
      <c r="U36" s="29">
        <v>11</v>
      </c>
    </row>
    <row r="37" spans="1:21" ht="15.75" x14ac:dyDescent="0.25">
      <c r="A37" s="46"/>
      <c r="B37" s="59"/>
      <c r="C37" s="31"/>
      <c r="D37" s="19"/>
      <c r="E37" s="94"/>
      <c r="F37" s="8"/>
      <c r="G37" s="17">
        <v>9.7303240740740746E-2</v>
      </c>
      <c r="H37" s="10">
        <v>3.4722222222222224E-2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1.3888888888888889E-3</v>
      </c>
      <c r="Q37" s="11"/>
      <c r="R37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0.13341435185185185</v>
      </c>
      <c r="S37" s="60">
        <f t="shared" si="1"/>
        <v>0.26682870370370371</v>
      </c>
      <c r="T37" s="14" t="e">
        <f>Таблица1567892102345681416171920[[#This Row],[Столбец13]]+#REF!</f>
        <v>#REF!</v>
      </c>
      <c r="U37" s="29"/>
    </row>
    <row r="38" spans="1:21" ht="15.75" x14ac:dyDescent="0.25">
      <c r="A38" s="26">
        <v>16</v>
      </c>
      <c r="B38" s="20" t="s">
        <v>122</v>
      </c>
      <c r="C38" s="31">
        <v>2009</v>
      </c>
      <c r="D38" s="19"/>
      <c r="E38" s="94">
        <v>698</v>
      </c>
      <c r="F38" s="8" t="s">
        <v>123</v>
      </c>
      <c r="G38" s="17">
        <v>7.2222222222222229E-2</v>
      </c>
      <c r="H38" s="10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1.3888888888888889E-3</v>
      </c>
      <c r="Q38" s="11"/>
      <c r="R38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7.3611111111111113E-2</v>
      </c>
      <c r="S38" s="60">
        <f t="shared" si="1"/>
        <v>0.14722222222222223</v>
      </c>
      <c r="T38" s="14" t="e">
        <f>Таблица1567892102345681416171920[[#This Row],[Столбец13]]+#REF!</f>
        <v>#REF!</v>
      </c>
      <c r="U38" s="29"/>
    </row>
    <row r="39" spans="1:21" ht="15.75" x14ac:dyDescent="0.25">
      <c r="A39" s="46"/>
      <c r="B39" s="59"/>
      <c r="C39" s="31"/>
      <c r="D39" s="19"/>
      <c r="E39" s="94"/>
      <c r="F39" s="8"/>
      <c r="G39" s="17">
        <v>7.1180555555555566E-2</v>
      </c>
      <c r="H39" s="10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/>
      <c r="R39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7.1180555555555566E-2</v>
      </c>
      <c r="S39" s="60">
        <f t="shared" si="1"/>
        <v>0.14236111111111113</v>
      </c>
      <c r="T39" s="14" t="e">
        <f>Таблица1567892102345681416171920[[#This Row],[Столбец13]]+#REF!</f>
        <v>#REF!</v>
      </c>
      <c r="U39" s="29">
        <v>1</v>
      </c>
    </row>
    <row r="40" spans="1:21" ht="15.75" x14ac:dyDescent="0.25">
      <c r="A40" s="20"/>
      <c r="B40" s="20"/>
      <c r="C40" s="31"/>
      <c r="D40" s="19"/>
      <c r="E40" s="8"/>
      <c r="F40" s="8"/>
      <c r="G40" s="17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</v>
      </c>
      <c r="S40" s="60">
        <f t="shared" si="1"/>
        <v>0</v>
      </c>
      <c r="T40" s="14" t="e">
        <f>Таблица1567892102345681416171920[[#This Row],[Столбец13]]+#REF!</f>
        <v>#REF!</v>
      </c>
      <c r="U40" s="29"/>
    </row>
    <row r="41" spans="1:21" ht="15.75" x14ac:dyDescent="0.25">
      <c r="A41" s="46"/>
      <c r="B41" s="59"/>
      <c r="C41" s="31"/>
      <c r="D41" s="19"/>
      <c r="E41" s="8"/>
      <c r="F41" s="8"/>
      <c r="G41" s="17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</v>
      </c>
      <c r="S41" s="60">
        <f t="shared" si="1"/>
        <v>0</v>
      </c>
      <c r="T41" s="14" t="e">
        <f>Таблица1567892102345681416171920[[#This Row],[Столбец13]]+#REF!</f>
        <v>#REF!</v>
      </c>
      <c r="U41" s="29"/>
    </row>
    <row r="42" spans="1:21" ht="15.75" x14ac:dyDescent="0.25">
      <c r="A42" s="20"/>
      <c r="B42" s="20"/>
      <c r="C42" s="31"/>
      <c r="D42" s="19"/>
      <c r="E42" s="8"/>
      <c r="F42" s="8"/>
      <c r="G42" s="17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</v>
      </c>
      <c r="S42" s="60">
        <f t="shared" si="1"/>
        <v>0</v>
      </c>
      <c r="T42" s="14" t="e">
        <f>Таблица1567892102345681416171920[[#This Row],[Столбец13]]+#REF!</f>
        <v>#REF!</v>
      </c>
      <c r="U42" s="29"/>
    </row>
    <row r="43" spans="1:21" ht="15.75" x14ac:dyDescent="0.25">
      <c r="A43" s="46"/>
      <c r="B43" s="59"/>
      <c r="C43" s="31"/>
      <c r="D43" s="19"/>
      <c r="E43" s="8"/>
      <c r="F43" s="8"/>
      <c r="G43" s="17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</v>
      </c>
      <c r="S43" s="60">
        <f t="shared" si="1"/>
        <v>0</v>
      </c>
      <c r="T43" s="14" t="e">
        <f>Таблица1567892102345681416171920[[#This Row],[Столбец13]]+#REF!</f>
        <v>#REF!</v>
      </c>
      <c r="U43" s="29"/>
    </row>
    <row r="44" spans="1:21" ht="15.75" x14ac:dyDescent="0.25">
      <c r="A44" s="26">
        <v>19</v>
      </c>
      <c r="B44" s="20"/>
      <c r="C44" s="31"/>
      <c r="D44" s="30"/>
      <c r="E44" s="8"/>
      <c r="F44" s="8"/>
      <c r="G44" s="17">
        <v>0</v>
      </c>
      <c r="H44" s="10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8">
        <f>Таблица1567892102345681416171920[[#This Row],[Столбец5]]+Таблица1567892102345681416171920[[#This Row],[Столбец6]]+Таблица1567892102345681416171920[[#This Row],[Столбец7]]+Таблица1567892102345681416171920[[#This Row],[Столбец8]]+Таблица1567892102345681416171920[[#This Row],[Столбец9]]+Таблица1567892102345681416171920[[#This Row],[Столбец10]]+Таблица1567892102345681416171920[[#This Row],[Столбец105]]+Таблица1567892102345681416171920[[#This Row],[Столбец104]]+Таблица1567892102345681416171920[[#This Row],[Столбец103]]+Таблица1567892102345681416171920[[#This Row],[Столбец102]]+Таблица1567892102345681416171920[[#This Row],[Столбец11]]</f>
        <v>0</v>
      </c>
      <c r="S44" s="60">
        <f t="shared" si="0"/>
        <v>0</v>
      </c>
      <c r="T44" s="14"/>
      <c r="U44" s="29"/>
    </row>
    <row r="45" spans="1:21" x14ac:dyDescent="0.25">
      <c r="C45" s="1" t="s">
        <v>32</v>
      </c>
    </row>
    <row r="46" spans="1:21" x14ac:dyDescent="0.25">
      <c r="C46" s="1" t="s">
        <v>33</v>
      </c>
    </row>
  </sheetData>
  <mergeCells count="4">
    <mergeCell ref="B2:S2"/>
    <mergeCell ref="C3:R3"/>
    <mergeCell ref="C4:U4"/>
    <mergeCell ref="A5:U5"/>
  </mergeCells>
  <pageMargins left="0.11811023622047245" right="0.11811023622047245" top="0.35433070866141736" bottom="0.15748031496062992" header="0" footer="0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Род+реб. 8 лет</vt:lpstr>
      <vt:lpstr>18 и старше</vt:lpstr>
      <vt:lpstr>Дев. 15-17 лет</vt:lpstr>
      <vt:lpstr>Юноши 15-17 лет </vt:lpstr>
      <vt:lpstr>Дев. 12-14 лет</vt:lpstr>
      <vt:lpstr>Юн. 12-14 лет</vt:lpstr>
      <vt:lpstr>Дев. Юноши 9-11 лет</vt:lpstr>
      <vt:lpstr>Каяки 15-17 лет</vt:lpstr>
      <vt:lpstr>Каяки 12-14 лет</vt:lpstr>
      <vt:lpstr>Каяки 18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Home</cp:lastModifiedBy>
  <cp:lastPrinted>2021-10-04T09:44:44Z</cp:lastPrinted>
  <dcterms:created xsi:type="dcterms:W3CDTF">2020-09-22T16:48:14Z</dcterms:created>
  <dcterms:modified xsi:type="dcterms:W3CDTF">2024-04-26T15:51:35Z</dcterms:modified>
</cp:coreProperties>
</file>